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576" windowHeight="11160" tabRatio="694"/>
  </bookViews>
  <sheets>
    <sheet name="приложение7" sheetId="63" r:id="rId1"/>
    <sheet name="приложение 8" sheetId="64" r:id="rId2"/>
    <sheet name="приложение 9" sheetId="65" r:id="rId3"/>
    <sheet name="приложение 10" sheetId="66" r:id="rId4"/>
    <sheet name="Лист1" sheetId="67" r:id="rId5"/>
  </sheets>
  <externalReferences>
    <externalReference r:id="rId6"/>
  </externalReferences>
  <definedNames>
    <definedName name="_xlnm.Print_Titles" localSheetId="3">'приложение 10'!$6:$7</definedName>
    <definedName name="_xlnm.Print_Titles" localSheetId="1">'приложение 8'!$5:$7</definedName>
    <definedName name="_xlnm.Print_Titles" localSheetId="2">'приложение 9'!$5:$6</definedName>
    <definedName name="_xlnm.Print_Titles" localSheetId="0">приложение7!$5:$6</definedName>
    <definedName name="_xlnm.Print_Area" localSheetId="1">'приложение 8'!$A$1:$G$219</definedName>
    <definedName name="_xlnm.Print_Area" localSheetId="0">приложение7!$A$1:$J$893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0" i="65"/>
  <c r="F2158" i="66"/>
  <c r="F2150" s="1"/>
  <c r="E2158"/>
  <c r="E2150" s="1"/>
  <c r="D2158"/>
  <c r="D2150" s="1"/>
  <c r="F2156"/>
  <c r="E2156"/>
  <c r="D2156"/>
  <c r="F2155"/>
  <c r="E2155"/>
  <c r="D2155"/>
  <c r="F2154"/>
  <c r="E2154"/>
  <c r="D2154"/>
  <c r="F2153"/>
  <c r="E2153"/>
  <c r="D2153"/>
  <c r="F2152"/>
  <c r="E2152"/>
  <c r="D2152"/>
  <c r="F2151"/>
  <c r="E2151"/>
  <c r="D2151"/>
  <c r="F2143"/>
  <c r="E2143"/>
  <c r="D2143"/>
  <c r="F2136"/>
  <c r="E2136"/>
  <c r="D2136"/>
  <c r="F2122"/>
  <c r="E2122"/>
  <c r="D2122"/>
  <c r="F2115"/>
  <c r="E2115"/>
  <c r="D2115"/>
  <c r="F2108"/>
  <c r="E2108"/>
  <c r="D2108"/>
  <c r="F2101"/>
  <c r="E2101"/>
  <c r="D2101"/>
  <c r="D2093" s="1"/>
  <c r="F2099"/>
  <c r="E2099"/>
  <c r="D2099"/>
  <c r="F2098"/>
  <c r="E2098"/>
  <c r="D2098"/>
  <c r="F2097"/>
  <c r="E2097"/>
  <c r="D2097"/>
  <c r="F2096"/>
  <c r="E2096"/>
  <c r="D2096"/>
  <c r="F2095"/>
  <c r="E2095"/>
  <c r="D2095"/>
  <c r="D2031" s="1"/>
  <c r="F2094"/>
  <c r="E2094"/>
  <c r="D2094"/>
  <c r="F2086"/>
  <c r="E2086"/>
  <c r="D2086"/>
  <c r="F2079"/>
  <c r="E2079"/>
  <c r="D2079"/>
  <c r="F2072"/>
  <c r="E2072"/>
  <c r="D2072"/>
  <c r="F2065"/>
  <c r="E2065"/>
  <c r="D2065"/>
  <c r="F2058"/>
  <c r="E2058"/>
  <c r="D2058"/>
  <c r="F2051"/>
  <c r="E2051"/>
  <c r="D2051"/>
  <c r="F2044"/>
  <c r="E2044"/>
  <c r="D2044"/>
  <c r="F2042"/>
  <c r="F2035" s="1"/>
  <c r="E2042"/>
  <c r="E2035" s="1"/>
  <c r="D2042"/>
  <c r="F2041"/>
  <c r="E2041"/>
  <c r="E2034" s="1"/>
  <c r="D2041"/>
  <c r="D2034" s="1"/>
  <c r="F2040"/>
  <c r="E2040"/>
  <c r="D2040"/>
  <c r="D2033" s="1"/>
  <c r="F2039"/>
  <c r="F2032" s="1"/>
  <c r="E2039"/>
  <c r="D2039"/>
  <c r="F2038"/>
  <c r="F2031" s="1"/>
  <c r="E2038"/>
  <c r="E2031" s="1"/>
  <c r="D2038"/>
  <c r="F2037"/>
  <c r="E2037"/>
  <c r="E2030" s="1"/>
  <c r="D2037"/>
  <c r="D2030" s="1"/>
  <c r="D2035"/>
  <c r="F2033"/>
  <c r="E2032"/>
  <c r="F1912"/>
  <c r="E1912"/>
  <c r="D1912"/>
  <c r="F1911"/>
  <c r="E1911"/>
  <c r="D1911"/>
  <c r="F1910"/>
  <c r="E1910"/>
  <c r="D1910"/>
  <c r="F1726"/>
  <c r="E1726"/>
  <c r="D1726"/>
  <c r="F1246"/>
  <c r="F1243" s="1"/>
  <c r="E1246"/>
  <c r="E1243" s="1"/>
  <c r="D1246"/>
  <c r="F1245"/>
  <c r="E1245"/>
  <c r="D1245"/>
  <c r="D1243" s="1"/>
  <c r="F1236"/>
  <c r="E1236"/>
  <c r="D1236"/>
  <c r="F1229"/>
  <c r="E1229"/>
  <c r="D1229"/>
  <c r="F1222"/>
  <c r="E1222"/>
  <c r="D1222"/>
  <c r="D1215" s="1"/>
  <c r="F1221"/>
  <c r="E1221"/>
  <c r="D1221"/>
  <c r="F1220"/>
  <c r="E1220"/>
  <c r="D1220"/>
  <c r="F1219"/>
  <c r="E1219"/>
  <c r="D1219"/>
  <c r="F1218"/>
  <c r="E1218"/>
  <c r="D1218"/>
  <c r="F1217"/>
  <c r="E1217"/>
  <c r="D1217"/>
  <c r="F1216"/>
  <c r="E1216"/>
  <c r="D1216"/>
  <c r="E1215"/>
  <c r="F1201"/>
  <c r="E1201"/>
  <c r="D1201"/>
  <c r="F1194"/>
  <c r="E1194"/>
  <c r="D1194"/>
  <c r="F1187"/>
  <c r="E1187"/>
  <c r="D1187"/>
  <c r="D1180" s="1"/>
  <c r="D1186"/>
  <c r="D1185"/>
  <c r="D1184"/>
  <c r="F1183"/>
  <c r="E1183"/>
  <c r="D1183"/>
  <c r="F1182"/>
  <c r="E1182"/>
  <c r="D1182"/>
  <c r="D1181"/>
  <c r="F1173"/>
  <c r="E1173"/>
  <c r="D1173"/>
  <c r="F1166"/>
  <c r="E1166"/>
  <c r="E1152" s="1"/>
  <c r="D1166"/>
  <c r="F1158"/>
  <c r="E1158"/>
  <c r="D1158"/>
  <c r="F1157"/>
  <c r="E1157"/>
  <c r="D1157"/>
  <c r="F1156"/>
  <c r="E1156"/>
  <c r="D1156"/>
  <c r="F1155"/>
  <c r="E1155"/>
  <c r="D1155"/>
  <c r="F1154"/>
  <c r="E1154"/>
  <c r="D1154"/>
  <c r="F1153"/>
  <c r="E1153"/>
  <c r="D1153"/>
  <c r="F1152"/>
  <c r="D1152"/>
  <c r="F1082"/>
  <c r="E1082"/>
  <c r="D1082"/>
  <c r="F1075"/>
  <c r="E1075"/>
  <c r="D1075"/>
  <c r="D1068"/>
  <c r="F1061"/>
  <c r="E1061"/>
  <c r="D1061"/>
  <c r="F1054"/>
  <c r="F1047" s="1"/>
  <c r="E1054"/>
  <c r="E1047" s="1"/>
  <c r="D1054"/>
  <c r="F1053"/>
  <c r="E1053"/>
  <c r="D1053"/>
  <c r="D1046" s="1"/>
  <c r="F1052"/>
  <c r="E1052"/>
  <c r="D1052"/>
  <c r="D1045" s="1"/>
  <c r="F1051"/>
  <c r="E1051"/>
  <c r="D1051"/>
  <c r="D1044" s="1"/>
  <c r="F1050"/>
  <c r="F1043" s="1"/>
  <c r="E1050"/>
  <c r="E1043" s="1"/>
  <c r="D1050"/>
  <c r="D1047"/>
  <c r="D1043"/>
  <c r="F1042"/>
  <c r="E1042"/>
  <c r="D1042"/>
  <c r="F1041"/>
  <c r="E1041"/>
  <c r="E872" s="1"/>
  <c r="D1041"/>
  <c r="D1040" s="1"/>
  <c r="F1033"/>
  <c r="E1033"/>
  <c r="D1033"/>
  <c r="F977"/>
  <c r="E977"/>
  <c r="D977"/>
  <c r="F963"/>
  <c r="E963"/>
  <c r="D963"/>
  <c r="F956"/>
  <c r="E956"/>
  <c r="D956"/>
  <c r="D949"/>
  <c r="F942"/>
  <c r="E942"/>
  <c r="D942"/>
  <c r="F935"/>
  <c r="E935"/>
  <c r="D935"/>
  <c r="D934"/>
  <c r="D933"/>
  <c r="D932"/>
  <c r="D931"/>
  <c r="D928" s="1"/>
  <c r="D930"/>
  <c r="D929"/>
  <c r="F900"/>
  <c r="E900"/>
  <c r="D900"/>
  <c r="F893"/>
  <c r="E893"/>
  <c r="D893"/>
  <c r="D892"/>
  <c r="D885" s="1"/>
  <c r="D891"/>
  <c r="D890"/>
  <c r="D883" s="1"/>
  <c r="F889"/>
  <c r="F882" s="1"/>
  <c r="E889"/>
  <c r="E882" s="1"/>
  <c r="D889"/>
  <c r="D888"/>
  <c r="D887"/>
  <c r="D880" s="1"/>
  <c r="D872" s="1"/>
  <c r="F886"/>
  <c r="F879" s="1"/>
  <c r="D884"/>
  <c r="D882"/>
  <c r="D874" s="1"/>
  <c r="F881"/>
  <c r="E881"/>
  <c r="F873"/>
  <c r="F787"/>
  <c r="E787"/>
  <c r="F779"/>
  <c r="E779"/>
  <c r="F746"/>
  <c r="E746"/>
  <c r="F745"/>
  <c r="F743" s="1"/>
  <c r="E745"/>
  <c r="E743" s="1"/>
  <c r="F689"/>
  <c r="E689"/>
  <c r="F688"/>
  <c r="E688"/>
  <c r="F658"/>
  <c r="E658"/>
  <c r="F650"/>
  <c r="E650"/>
  <c r="E545"/>
  <c r="D545"/>
  <c r="F513"/>
  <c r="E513"/>
  <c r="E450" s="1"/>
  <c r="F512"/>
  <c r="F449" s="1"/>
  <c r="F442" s="1"/>
  <c r="E512"/>
  <c r="E449" s="1"/>
  <c r="E442" s="1"/>
  <c r="F511"/>
  <c r="E511"/>
  <c r="E448" s="1"/>
  <c r="F510"/>
  <c r="E510"/>
  <c r="F454"/>
  <c r="E454"/>
  <c r="D454"/>
  <c r="F450"/>
  <c r="F448"/>
  <c r="D447"/>
  <c r="K526" i="65"/>
  <c r="J526"/>
  <c r="I526"/>
  <c r="K519"/>
  <c r="J519"/>
  <c r="I519"/>
  <c r="K511"/>
  <c r="J511"/>
  <c r="J509" s="1"/>
  <c r="I511"/>
  <c r="I8" i="63"/>
  <c r="J8"/>
  <c r="H8"/>
  <c r="J891"/>
  <c r="J888" s="1"/>
  <c r="J886" s="1"/>
  <c r="I891"/>
  <c r="H891"/>
  <c r="J889"/>
  <c r="I889"/>
  <c r="H889"/>
  <c r="I888"/>
  <c r="I886" s="1"/>
  <c r="H888"/>
  <c r="H886"/>
  <c r="J883"/>
  <c r="I883"/>
  <c r="H883"/>
  <c r="J881"/>
  <c r="I881"/>
  <c r="H881"/>
  <c r="J873"/>
  <c r="I873"/>
  <c r="I870" s="1"/>
  <c r="H873"/>
  <c r="J872"/>
  <c r="J843" s="1"/>
  <c r="J799" s="1"/>
  <c r="J797" s="1"/>
  <c r="I872"/>
  <c r="H872"/>
  <c r="H870" s="1"/>
  <c r="H841" s="1"/>
  <c r="J870"/>
  <c r="J860"/>
  <c r="I860"/>
  <c r="H860"/>
  <c r="J859"/>
  <c r="I859"/>
  <c r="I856" s="1"/>
  <c r="H859"/>
  <c r="J856"/>
  <c r="H856"/>
  <c r="J852"/>
  <c r="I852"/>
  <c r="H852"/>
  <c r="J844"/>
  <c r="J841" s="1"/>
  <c r="I844"/>
  <c r="I841" s="1"/>
  <c r="H844"/>
  <c r="I843"/>
  <c r="I799" s="1"/>
  <c r="I797" s="1"/>
  <c r="J836"/>
  <c r="I836"/>
  <c r="H836"/>
  <c r="J831"/>
  <c r="I831"/>
  <c r="H831"/>
  <c r="J826"/>
  <c r="I826"/>
  <c r="H826"/>
  <c r="J821"/>
  <c r="I821"/>
  <c r="H821"/>
  <c r="J816"/>
  <c r="I816"/>
  <c r="H816"/>
  <c r="J811"/>
  <c r="J803" s="1"/>
  <c r="I811"/>
  <c r="H811"/>
  <c r="J806"/>
  <c r="I806"/>
  <c r="I803" s="1"/>
  <c r="H806"/>
  <c r="H803" s="1"/>
  <c r="J805"/>
  <c r="I805"/>
  <c r="H805"/>
  <c r="F874" i="66" l="1"/>
  <c r="F443"/>
  <c r="E874"/>
  <c r="D886"/>
  <c r="E1040"/>
  <c r="F872"/>
  <c r="F686"/>
  <c r="E873"/>
  <c r="D876"/>
  <c r="E2036"/>
  <c r="F2093"/>
  <c r="D877"/>
  <c r="F447"/>
  <c r="E443"/>
  <c r="E686"/>
  <c r="D881"/>
  <c r="D873" s="1"/>
  <c r="D875"/>
  <c r="E886"/>
  <c r="E879" s="1"/>
  <c r="F1040"/>
  <c r="F1215"/>
  <c r="F2036"/>
  <c r="D2036"/>
  <c r="E2033"/>
  <c r="F2034"/>
  <c r="E2093"/>
  <c r="K509" i="65"/>
  <c r="I509"/>
  <c r="E2029" i="66"/>
  <c r="F2030"/>
  <c r="F2029" s="1"/>
  <c r="D2032"/>
  <c r="D2029" s="1"/>
  <c r="D879"/>
  <c r="D871" s="1"/>
  <c r="E441"/>
  <c r="E440" s="1"/>
  <c r="E447"/>
  <c r="F441"/>
  <c r="F440" s="1"/>
  <c r="H799" i="63"/>
  <c r="H797" s="1"/>
  <c r="H843"/>
  <c r="J431" l="1"/>
  <c r="H431"/>
  <c r="J420" l="1"/>
  <c r="I420"/>
  <c r="H420"/>
  <c r="H406"/>
  <c r="H404" s="1"/>
  <c r="J404"/>
  <c r="I404"/>
  <c r="H392"/>
  <c r="H390" s="1"/>
  <c r="J390"/>
  <c r="I390"/>
  <c r="J385"/>
  <c r="I385"/>
  <c r="H385"/>
  <c r="J383"/>
  <c r="I383"/>
  <c r="H383"/>
  <c r="J382"/>
  <c r="I382"/>
  <c r="H382"/>
  <c r="J380"/>
  <c r="I380"/>
  <c r="H380"/>
  <c r="J379"/>
  <c r="J377" s="1"/>
  <c r="I379"/>
  <c r="I377" s="1"/>
  <c r="H379"/>
  <c r="H377"/>
  <c r="J363"/>
  <c r="I363"/>
  <c r="H363"/>
  <c r="J351"/>
  <c r="I351"/>
  <c r="H351"/>
  <c r="J344"/>
  <c r="I344"/>
  <c r="H344"/>
  <c r="H342"/>
  <c r="H341"/>
  <c r="H337" s="1"/>
  <c r="H340"/>
  <c r="H339"/>
  <c r="J337"/>
  <c r="I337"/>
  <c r="J326"/>
  <c r="I326"/>
  <c r="H326"/>
  <c r="J322"/>
  <c r="I322"/>
  <c r="H322"/>
  <c r="J318"/>
  <c r="I318"/>
  <c r="H318"/>
  <c r="J313"/>
  <c r="I313"/>
  <c r="H313"/>
  <c r="J310"/>
  <c r="I310"/>
  <c r="H310"/>
  <c r="J302"/>
  <c r="I302"/>
  <c r="H302"/>
  <c r="J300"/>
  <c r="J263" s="1"/>
  <c r="I300"/>
  <c r="I263" s="1"/>
  <c r="I259" s="1"/>
  <c r="H300"/>
  <c r="J292"/>
  <c r="I292"/>
  <c r="I262" s="1"/>
  <c r="H292"/>
  <c r="J291"/>
  <c r="I291"/>
  <c r="H291"/>
  <c r="H262" s="1"/>
  <c r="J290"/>
  <c r="I290"/>
  <c r="H290"/>
  <c r="J278"/>
  <c r="J264"/>
  <c r="I264"/>
  <c r="H264"/>
  <c r="H263"/>
  <c r="H259" s="1"/>
  <c r="J262"/>
  <c r="J258" s="1"/>
  <c r="I258" l="1"/>
  <c r="I256" s="1"/>
  <c r="I260"/>
  <c r="J259"/>
  <c r="J256" s="1"/>
  <c r="J260"/>
  <c r="H260"/>
  <c r="H258"/>
  <c r="H256" s="1"/>
  <c r="I278"/>
  <c r="H278"/>
  <c r="M11" i="65" l="1"/>
  <c r="M10"/>
  <c r="F17" i="66" l="1"/>
  <c r="F18"/>
  <c r="F19"/>
  <c r="F415"/>
  <c r="F414"/>
  <c r="F419"/>
  <c r="F338"/>
  <c r="F337"/>
  <c r="F363"/>
  <c r="F342"/>
  <c r="F293"/>
  <c r="F300"/>
  <c r="F247"/>
  <c r="F246"/>
  <c r="F245"/>
  <c r="F251"/>
  <c r="F265"/>
  <c r="F218"/>
  <c r="F217"/>
  <c r="F223"/>
  <c r="F104"/>
  <c r="F103"/>
  <c r="F102"/>
  <c r="F108"/>
  <c r="F192"/>
  <c r="F24"/>
  <c r="F94"/>
  <c r="F31"/>
  <c r="F16" l="1"/>
  <c r="F215"/>
  <c r="F335"/>
  <c r="F412"/>
  <c r="F101"/>
  <c r="F244"/>
  <c r="F12"/>
  <c r="F11"/>
  <c r="F10"/>
  <c r="D415"/>
  <c r="D414"/>
  <c r="D419"/>
  <c r="D338"/>
  <c r="D337"/>
  <c r="D363"/>
  <c r="D342"/>
  <c r="D295"/>
  <c r="D293" s="1"/>
  <c r="D300"/>
  <c r="D247"/>
  <c r="D246"/>
  <c r="D245"/>
  <c r="D265"/>
  <c r="D251"/>
  <c r="D218"/>
  <c r="D217"/>
  <c r="D223"/>
  <c r="D104"/>
  <c r="D103"/>
  <c r="D102"/>
  <c r="D192"/>
  <c r="D108"/>
  <c r="D19"/>
  <c r="D12" s="1"/>
  <c r="D18"/>
  <c r="D17"/>
  <c r="D94"/>
  <c r="D11" l="1"/>
  <c r="D101"/>
  <c r="D215"/>
  <c r="D244"/>
  <c r="D335"/>
  <c r="D412"/>
  <c r="D10"/>
  <c r="D16"/>
  <c r="F9"/>
  <c r="D31"/>
  <c r="D24"/>
  <c r="D9" l="1"/>
  <c r="J234" i="63"/>
  <c r="H234"/>
  <c r="J250"/>
  <c r="H250"/>
  <c r="J199"/>
  <c r="H199"/>
  <c r="J190"/>
  <c r="H190"/>
  <c r="J172"/>
  <c r="J171" s="1"/>
  <c r="J169" s="1"/>
  <c r="H172"/>
  <c r="H171" s="1"/>
  <c r="H169" s="1"/>
  <c r="J141"/>
  <c r="J140"/>
  <c r="H138"/>
  <c r="J155"/>
  <c r="H155"/>
  <c r="J67"/>
  <c r="H67"/>
  <c r="H135" l="1"/>
  <c r="H137" s="1"/>
  <c r="J187"/>
  <c r="H187"/>
  <c r="J138"/>
  <c r="J135" s="1"/>
  <c r="J137" s="1"/>
  <c r="H231"/>
  <c r="H233" s="1"/>
  <c r="J231"/>
  <c r="J233" s="1"/>
  <c r="J109"/>
  <c r="J66" s="1"/>
  <c r="J64" s="1"/>
  <c r="H109"/>
  <c r="H66" s="1"/>
  <c r="H64" s="1"/>
  <c r="J121"/>
  <c r="J118" s="1"/>
  <c r="J120" s="1"/>
  <c r="H121"/>
  <c r="H118" s="1"/>
  <c r="H120" s="1"/>
  <c r="J21"/>
  <c r="J17" s="1"/>
  <c r="J15" s="1"/>
  <c r="H21"/>
  <c r="H17" s="1"/>
  <c r="H15" s="1"/>
  <c r="H9" s="1"/>
  <c r="J9" l="1"/>
  <c r="K65" i="65"/>
  <c r="K54"/>
  <c r="K48"/>
  <c r="K41"/>
  <c r="K21"/>
  <c r="K37"/>
  <c r="K9"/>
  <c r="K8" l="1"/>
  <c r="I65"/>
  <c r="I54"/>
  <c r="I48"/>
  <c r="I41"/>
  <c r="I21"/>
  <c r="I9"/>
  <c r="I8" l="1"/>
</calcChain>
</file>

<file path=xl/sharedStrings.xml><?xml version="1.0" encoding="utf-8"?>
<sst xmlns="http://schemas.openxmlformats.org/spreadsheetml/2006/main" count="7641" uniqueCount="1624">
  <si>
    <t>в том числе:</t>
  </si>
  <si>
    <t>№ п/п</t>
  </si>
  <si>
    <t>1</t>
  </si>
  <si>
    <t>Наименование показателя (индикатора)</t>
  </si>
  <si>
    <t>Ед. измерения</t>
  </si>
  <si>
    <t>…..</t>
  </si>
  <si>
    <t>Основное мероприятие 1.1</t>
  </si>
  <si>
    <t>Основное мероприятие 2.1</t>
  </si>
  <si>
    <t>Статус</t>
  </si>
  <si>
    <t>областной бюджет</t>
  </si>
  <si>
    <t>местный бюджет</t>
  </si>
  <si>
    <t>юридические лица</t>
  </si>
  <si>
    <t>всего, в том числе:</t>
  </si>
  <si>
    <t>и т. д.</t>
  </si>
  <si>
    <t>отчетный год</t>
  </si>
  <si>
    <t>план</t>
  </si>
  <si>
    <t>факт</t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</si>
  <si>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</si>
  <si>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</si>
  <si>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</si>
  <si>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</si>
  <si>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</si>
  <si>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t>физические лица</t>
  </si>
  <si>
    <t>ПОДПРОГРАММА 1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</si>
  <si>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</si>
  <si>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</si>
  <si>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</si>
  <si>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</si>
  <si>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</si>
  <si>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</si>
  <si>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</si>
  <si>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Показатель (индикатор) 1, определяющий результативность муниципальной программы в целом</t>
  </si>
  <si>
    <t>Мероприятие 1.1.1</t>
  </si>
  <si>
    <t>всего</t>
  </si>
  <si>
    <t>в том числе по ГРБС:</t>
  </si>
  <si>
    <t>ответственный исполнитель</t>
  </si>
  <si>
    <t>Основное 
мероприятие 1.1</t>
  </si>
  <si>
    <t>Основное 
мероприятие 2.1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</si>
  <si>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</si>
  <si>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</si>
  <si>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</si>
  <si>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</si>
  <si>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</si>
  <si>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</si>
  <si>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</si>
  <si>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Приложение 7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</si>
  <si>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</si>
  <si>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</si>
  <si>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</si>
  <si>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t>2</t>
  </si>
  <si>
    <t>Приложение 8</t>
  </si>
  <si>
    <t>Показатель (индикатор) 2, определяющий результативность муниципальной программы в целом</t>
  </si>
  <si>
    <t>Плановый срок</t>
  </si>
  <si>
    <t>Фактический срок</t>
  </si>
  <si>
    <t xml:space="preserve">Результаты реализации мероприятий 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</si>
  <si>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</si>
  <si>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</si>
  <si>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</si>
  <si>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</si>
  <si>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</si>
  <si>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</si>
  <si>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</si>
  <si>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</si>
  <si>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</si>
  <si>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>Основное 
мероприятие 1.2</t>
  </si>
  <si>
    <t>Приложение 10</t>
  </si>
  <si>
    <t xml:space="preserve">внебюджетные фонды                     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</si>
  <si>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</si>
  <si>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</si>
  <si>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>"Развитие культуры"</t>
  </si>
  <si>
    <t>"Культурно-досуговая деятельность и развитие народного творчества"</t>
  </si>
  <si>
    <t>Создание условий для обеспечения качественной деятельности МКУК "Октябрь"и организационно-методического сектора</t>
  </si>
  <si>
    <t>Содействие сохранению и развитию муниципальныхучреждений культуры района</t>
  </si>
  <si>
    <t xml:space="preserve">Содействие сохранению и развитию муниципальныхучреждений культуры </t>
  </si>
  <si>
    <t>Поддержка творческих инициатив населения, а также выдающихся деятелей, организаций в сфере культуры, творческих союзов, в том числе социально ориентированных некоммерческих организаций</t>
  </si>
  <si>
    <t>Организация и проведение комплексных оздоровительных, агитационно-пропагандистских мероприятий (праздников, фестивалей, вечеров, экскурсий) с наибольшим вовлечением в них несовершеннолетних и молодежи "группы риска"</t>
  </si>
  <si>
    <t>Поддержка мероприятий направленных на сохранение, возрождение и развитие народных промыслов и ремесел.</t>
  </si>
  <si>
    <t>Финансовое обеспечение подпрограммы</t>
  </si>
  <si>
    <t>Организация и проведение мероприятий, посвященных Дню народного единства, Дню толерантности</t>
  </si>
  <si>
    <t>Модернизация материальной базы, технического и технологического оснащения учреждений культуры района</t>
  </si>
  <si>
    <t>Грантовая поддержка любительских творческих коллективов</t>
  </si>
  <si>
    <t>Региональный проект "Творческие люди"</t>
  </si>
  <si>
    <t>"Развитие библиотечного облуживания МКУК "Бутурлиновская МЦРБ"</t>
  </si>
  <si>
    <t>Обеспечение деятельности МКУК "Бутурлиновской муниципальной районной библиотеки</t>
  </si>
  <si>
    <t>Перспективное развитие библиотек Бутурлиновского муниципального района</t>
  </si>
  <si>
    <t>Реставрация здания МКУК "Бутурлиновская МЦРБ"</t>
  </si>
  <si>
    <t>Комплектоание библиотечного фонда</t>
  </si>
  <si>
    <t>Проведение информационных компаний по профилактике терроризма, экстремизма, ксенофобии, пропаганде этнокультурной толерантности в молодежной среде.</t>
  </si>
  <si>
    <t>Организация и проведение на территории района месячника "За безопасность"</t>
  </si>
  <si>
    <t>Организация книжных выставок и книжных уголков по ПДД в образовательных организациях, учреждениях дополнительного образования и учреждениях культуры</t>
  </si>
  <si>
    <t>Создание комфортных условий для инвалидов и лиц с ОВЗ</t>
  </si>
  <si>
    <t>Адаптация зданий приоритетных культурно-зрелищных,библиотечных и музейных учреждений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</t>
  </si>
  <si>
    <t>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 форматах.</t>
  </si>
  <si>
    <t xml:space="preserve"> Региональный проект Культурная среда (Комплектование книжных фондов муниципальных общедоступных библиотек муниципальных образований)</t>
  </si>
  <si>
    <t>Комплектование книжных фондов муниципальных общедоступных библиотек муниципальных образований</t>
  </si>
  <si>
    <t>Создание виртуального концертного зала на базе МКУК "Бутурлиновская МЦРБ"</t>
  </si>
  <si>
    <t>Региональный проект "Цифровая культура"</t>
  </si>
  <si>
    <t>"НАСЛЕДИЕ"</t>
  </si>
  <si>
    <t>Развитие музейного дела</t>
  </si>
  <si>
    <t>Сохранение объектов культурного наследия</t>
  </si>
  <si>
    <t xml:space="preserve">Региональный проект "Культурная среда" (Развитие культурно-познавательного, внутреннего и въездного туризма </t>
  </si>
  <si>
    <t>"Сохранение, развитие и популяризация системы художественно-эстетического образования в образовательных учреждениях сферы культуры"</t>
  </si>
  <si>
    <t>Обеспечение текущего функционирования МКУ ДО "Бутурлиновская ДШИ"</t>
  </si>
  <si>
    <t>Модернизация региональных и муниципальных школ искусств по видам искусств</t>
  </si>
  <si>
    <t>Региональный проект Культурная среда</t>
  </si>
  <si>
    <t>Расширение и развитие дополнительного образования сферы культуры</t>
  </si>
  <si>
    <t>Укрепление и развитие материально-технической базы организации для внедрения инновационных форм работы</t>
  </si>
  <si>
    <t>Оснащение организаций системы дополнительного и дошкольного образования учебно-методическими комплектами по приобщению детей к народным художественным промыслам, включающим в себя изделия народных художественных промыслов, в целях популяризации народных художественных промыслов России</t>
  </si>
  <si>
    <t>Строительство,реконструкция и капитальный ремонт спортивных сооружений</t>
  </si>
  <si>
    <t>Капитальный ремонт спортивныхи объектов муниципальной собственности</t>
  </si>
  <si>
    <t>Строительство, реконструкция и капитальный ремонт спортивных сооружений</t>
  </si>
  <si>
    <t>Оснащение спортивных объектов, в том числе быстровозводимых физкультурно- оздоровительных комплексов, спортивно-технологическим оборудованием, включая металлоконструкции</t>
  </si>
  <si>
    <t>Строительство и реконструкция спортивных объектов с использованием механизма государственно-частного партнерства</t>
  </si>
  <si>
    <t>Региональный проект "Спорт-норма жизни"</t>
  </si>
  <si>
    <t>"Развитие физической культуры и спорта"</t>
  </si>
  <si>
    <t>Организация и проведение физкультурных и спортивных мероприятий</t>
  </si>
  <si>
    <t>Подготовка физкультурно-спортивных кадров.</t>
  </si>
  <si>
    <t>Пропаганда физической культуры и спорта</t>
  </si>
  <si>
    <t>Содержание физкультурно-оздоровительного комплекса</t>
  </si>
  <si>
    <t>Поэтапное введение и реализация Всероссийского физкультурно-спортивного комплекса "Готов к труду и обороне (ГТО)" на территории Бутурлиновского муниципального района</t>
  </si>
  <si>
    <t>Организация и проведение комплексных оздоровительных, физкультурно-спортивных мероприятий с наибольшим вовлечением в них несовершеннолетних и молодежи "группы риска"</t>
  </si>
  <si>
    <t>Организация и проведение соревнований по различным видам спорта</t>
  </si>
  <si>
    <t>Пропаганда здорового образа жизни, освещение проблем, связанных с наркоманией и алкоголизмом и путей их решения через СМИ</t>
  </si>
  <si>
    <t>Адаптация приоритетных спотивных объектов, востебованных для занятий адаптивной физической культурой и спортом инвалидов с нарушениями опорно-двигательного аппарата, зрения и слуха.</t>
  </si>
  <si>
    <t>"Обеспечение реализации муниципальной программы"</t>
  </si>
  <si>
    <t>Содействие развитию сферы культуры и спорта</t>
  </si>
  <si>
    <t>Обеспечение финансовой  помощи общественным организациям</t>
  </si>
  <si>
    <t>Финансовое обеспечение деятельности учреждений культуры</t>
  </si>
  <si>
    <t>Воробьева Л.И руководитель отдела по культуре и спорту администрации Бутурлиновского муниципального района</t>
  </si>
  <si>
    <t>Адаптация зданий приоритетных культурно-зрелищных,библиотечных и музейных учреждений и прилегающих к ним территорий для беспрепятственного доступа инвалидов и других маломобильных групп населения с учетом их особых потребностей и получения ими услуг.</t>
  </si>
  <si>
    <t>Региональный проект Культурная среда (Комплектование книжных фондов муниципальных общедоступных библиотек муниципальных образований)</t>
  </si>
  <si>
    <t>ПОДПРОГРАММА 3</t>
  </si>
  <si>
    <t>ПОДПРОГРАММА 4</t>
  </si>
  <si>
    <t>ПОДПРОГРАММА5</t>
  </si>
  <si>
    <t>ПОДПРОГРАММА 7</t>
  </si>
  <si>
    <t>Основное мероприятие 1.2</t>
  </si>
  <si>
    <t>Основное мероприятие 1.4</t>
  </si>
  <si>
    <t>Основное мероприятие 1.5</t>
  </si>
  <si>
    <t>Основное мероприятие 1.6</t>
  </si>
  <si>
    <t>Основное мероприятие 1.7</t>
  </si>
  <si>
    <t>Основное мероприятие 1.8</t>
  </si>
  <si>
    <t>Основное мероприятие 1.3</t>
  </si>
  <si>
    <t>Основное мероприятие 1.9</t>
  </si>
  <si>
    <t>Основное мероприятие А2</t>
  </si>
  <si>
    <t>Основное мероприятие 2.2</t>
  </si>
  <si>
    <t>Основное мероприятие 2.3</t>
  </si>
  <si>
    <t>Основное мероприятие 2.4</t>
  </si>
  <si>
    <t>Основное мероприятие 2.5</t>
  </si>
  <si>
    <t>Основное мероприятие 2.6</t>
  </si>
  <si>
    <t>Основное мероприятие 2.7</t>
  </si>
  <si>
    <t>Основное мероприятие 2.8</t>
  </si>
  <si>
    <t>Основное мероприятие 2.9</t>
  </si>
  <si>
    <t>Основное мероприятие 2.10</t>
  </si>
  <si>
    <t>Основное мероприятие 2.11</t>
  </si>
  <si>
    <t>А 1</t>
  </si>
  <si>
    <t>Основное мероприятие 2.12</t>
  </si>
  <si>
    <t>Основное мероприятие 2.13</t>
  </si>
  <si>
    <t>А 3</t>
  </si>
  <si>
    <t>Основное мероприятие 3.1</t>
  </si>
  <si>
    <t>Основное мероприятие 3.2</t>
  </si>
  <si>
    <t>Основное мероприятие 4.1</t>
  </si>
  <si>
    <t>Основное мероприятие 4.2</t>
  </si>
  <si>
    <t>Основное мероприятие 4.3</t>
  </si>
  <si>
    <t>Основное мероприятие 4.4</t>
  </si>
  <si>
    <t>Основное мероприятие 5.1</t>
  </si>
  <si>
    <t>Основное мероприятие 5.2</t>
  </si>
  <si>
    <t>Основное мероприятие 5.3</t>
  </si>
  <si>
    <t>Основное мероприятие 5.4</t>
  </si>
  <si>
    <t>Основное мероприятие 5.5</t>
  </si>
  <si>
    <t>ПОДПРОГРАММА6</t>
  </si>
  <si>
    <t>Основное мероприятие 6.1</t>
  </si>
  <si>
    <t>Основное мероприятие 6.2</t>
  </si>
  <si>
    <t>Основное мероприятие 6.3</t>
  </si>
  <si>
    <t>Основное мероприятие 6.4</t>
  </si>
  <si>
    <t>Основное мероприятие 6.5</t>
  </si>
  <si>
    <t>Основное мероприятие 6.6</t>
  </si>
  <si>
    <t>Основное мероприятие 6.7</t>
  </si>
  <si>
    <t>Основное мероприятие 6.8</t>
  </si>
  <si>
    <t>Основное мероприятие 6.9</t>
  </si>
  <si>
    <t>Р 5</t>
  </si>
  <si>
    <t>Основное мероприятие 7.1</t>
  </si>
  <si>
    <t>Основное мероприятие 7.2</t>
  </si>
  <si>
    <t>Основное мероприятие 7.3</t>
  </si>
  <si>
    <t>922</t>
  </si>
  <si>
    <t>Отдел по культуре и спорту</t>
  </si>
  <si>
    <t>13673,04</t>
  </si>
  <si>
    <t>4111,45</t>
  </si>
  <si>
    <t>2,85</t>
  </si>
  <si>
    <t>390,47</t>
  </si>
  <si>
    <t>2603,78</t>
  </si>
  <si>
    <t>346,78</t>
  </si>
  <si>
    <t>2,1</t>
  </si>
  <si>
    <t>914</t>
  </si>
  <si>
    <t>0801</t>
  </si>
  <si>
    <t>111А255190</t>
  </si>
  <si>
    <t>11103L4670</t>
  </si>
  <si>
    <t>11212L5190</t>
  </si>
  <si>
    <t>114А155190</t>
  </si>
  <si>
    <t>0703</t>
  </si>
  <si>
    <t>927</t>
  </si>
  <si>
    <t>11801S8100</t>
  </si>
  <si>
    <t>11604S8790</t>
  </si>
  <si>
    <t>0804</t>
  </si>
  <si>
    <t>11701S8790</t>
  </si>
  <si>
    <t xml:space="preserve">ПОДПРОГРАММА 3
</t>
  </si>
  <si>
    <t>Основное 
мероприятие 1.3</t>
  </si>
  <si>
    <t>Основное 
мероприятие 1.4</t>
  </si>
  <si>
    <t>Основное 
мероприятие 1.5</t>
  </si>
  <si>
    <t>Основное 
мероприятие 1.6</t>
  </si>
  <si>
    <t>Основное 
мероприятие 1.7</t>
  </si>
  <si>
    <t>Основное 
мероприятие 1.8</t>
  </si>
  <si>
    <t>Основное 
мероприятие 1.9</t>
  </si>
  <si>
    <t>Основное 
мероприятие А2</t>
  </si>
  <si>
    <t>Основное 
мероприятие 2.2</t>
  </si>
  <si>
    <t>Основное 
мероприятие 2.3</t>
  </si>
  <si>
    <t>Основное 
мероприятие 2.4</t>
  </si>
  <si>
    <t>Основное 
мероприятие 2.5</t>
  </si>
  <si>
    <t>Основное 
мероприятие 2.6</t>
  </si>
  <si>
    <t>Основное 
мероприятие 2.7</t>
  </si>
  <si>
    <t>Основное 
мероприятие 2.8</t>
  </si>
  <si>
    <t>Основное 
мероприятие 2.9</t>
  </si>
  <si>
    <t>Основное 
мероприятие 2.10</t>
  </si>
  <si>
    <t>Основное 
мероприятие 2.11</t>
  </si>
  <si>
    <t>Основное 
мероприятие 2.12</t>
  </si>
  <si>
    <t>Основное 
мероприятие 2.13</t>
  </si>
  <si>
    <t>Основное 
мероприятие 3.1</t>
  </si>
  <si>
    <t>Основное 
мероприятие 3.2</t>
  </si>
  <si>
    <t>Основное 
мероприятие 4.1</t>
  </si>
  <si>
    <t xml:space="preserve"> А 1</t>
  </si>
  <si>
    <t>Основное 
мероприятие 4.2</t>
  </si>
  <si>
    <t>Основное 
мероприятие 4.3</t>
  </si>
  <si>
    <t>Основное 
мероприятие 4.4</t>
  </si>
  <si>
    <t>Основное 
мероприятие 5.1</t>
  </si>
  <si>
    <t>Основное 
мероприятие 5.2</t>
  </si>
  <si>
    <t>Основное 
мероприятие 5.3</t>
  </si>
  <si>
    <t>Основное 
мероприятие 5.4</t>
  </si>
  <si>
    <t>Основное 
мероприятие 5.5</t>
  </si>
  <si>
    <t>Основное 
мероприятие 6.1</t>
  </si>
  <si>
    <t>Основное 
мероприятие 6.2</t>
  </si>
  <si>
    <t>Основное 
мероприятие 6.3</t>
  </si>
  <si>
    <t>Основное 
мероприятие 6.4</t>
  </si>
  <si>
    <t>Основное 
мероприятие 6.5</t>
  </si>
  <si>
    <t>Основное 
мероприятие 6.6</t>
  </si>
  <si>
    <t>Основное 
мероприятие 6.7</t>
  </si>
  <si>
    <t>Основное 
мероприятие 6.8</t>
  </si>
  <si>
    <t>Основное 
мероприятие 6.9</t>
  </si>
  <si>
    <t>Основное 
мероприятие 7.1</t>
  </si>
  <si>
    <t>Основное 
мероприятие 7.2</t>
  </si>
  <si>
    <r>
      <t xml:space="preserve">юридические лица </t>
    </r>
    <r>
      <rPr>
        <b/>
        <vertAlign val="superscript"/>
        <sz val="10"/>
        <rFont val="Times New Roman"/>
        <family val="1"/>
        <charset val="204"/>
      </rPr>
      <t>1</t>
    </r>
  </si>
  <si>
    <t xml:space="preserve">ед. </t>
  </si>
  <si>
    <t>2023</t>
  </si>
  <si>
    <t>90</t>
  </si>
  <si>
    <t>ПОДПРОГРАММА 1 "Культурно-досуговая деятельность и народное творчество"</t>
  </si>
  <si>
    <t>Основное мероприятие 1.1 Создание условий для обеспечения качественной деятельности МКУК "Бутурлиновский РДК "Октябрь" и организационно-методического сектора</t>
  </si>
  <si>
    <t>чел.</t>
  </si>
  <si>
    <t>260</t>
  </si>
  <si>
    <t>42250</t>
  </si>
  <si>
    <t>1.1</t>
  </si>
  <si>
    <t>1.1.1</t>
  </si>
  <si>
    <t>1.1.2.</t>
  </si>
  <si>
    <t>1.1.3</t>
  </si>
  <si>
    <t>ед.</t>
  </si>
  <si>
    <t>26</t>
  </si>
  <si>
    <t>1.1.4.</t>
  </si>
  <si>
    <t xml:space="preserve">чел. </t>
  </si>
  <si>
    <t>572</t>
  </si>
  <si>
    <t>1.1.5</t>
  </si>
  <si>
    <t>258</t>
  </si>
  <si>
    <t>1.2</t>
  </si>
  <si>
    <t>Показатель (индикатор) 1.1 общий для подпрограммы 1. Повышение уровня удовлетворенности граждан качеством предоставляемых услуг в сфере культуры.</t>
  </si>
  <si>
    <t>Показатель (индикатор) 1.1.1, определяющий результативность только основного мероприятия 1.1. Количество культурно-досуговых мероприятий.</t>
  </si>
  <si>
    <t xml:space="preserve">Показатель (индикатор) 1.1.2, определяющий результативность только основного мероприятия 1.1. Увеличение количества посещений театрально-концертных мероприятий. </t>
  </si>
  <si>
    <t>Показатель (индикатор) 1.1.3, определяющий результативность только основного мероприятия 1.1. Количество культурно-досуговых формирований.</t>
  </si>
  <si>
    <t>Показатель (индикатор) 1.1.4, определяющий результативность только основного мероприятия 1.1. Количество участников культурно-досуговых формирований.</t>
  </si>
  <si>
    <t>Показатель (индикатор) 1.1.5, определяющий результативность только основного мероприятия 1.1. Увеличение доли детей, привлекаемых к участию в творческих мероприятиях.</t>
  </si>
  <si>
    <t>Показатель (индикатор) 1.2 общий для подпрограммы 1. Содействие сохранению и развитию муниципальных учреждений культуры района.</t>
  </si>
  <si>
    <t xml:space="preserve">Основное мероприятие 1.2 Содействие сохранению и развитию муниципальных учреждений культуры района.          </t>
  </si>
  <si>
    <t>1.2.1</t>
  </si>
  <si>
    <t>Показатель (индикатор) 1.2.1, определяющий результативность только основного мероприятия 1.2. Участие в областных, всероссийских, международных конкурсах и фестивалях.</t>
  </si>
  <si>
    <t>1.2.2</t>
  </si>
  <si>
    <t>Проведение районных конкурсов и фестивалей.</t>
  </si>
  <si>
    <t>12</t>
  </si>
  <si>
    <t>1.2.3</t>
  </si>
  <si>
    <t>Количество выездов с методической помощью учреждениям городских и сельских поселений.</t>
  </si>
  <si>
    <t>100</t>
  </si>
  <si>
    <t>ПОДПРОГРАММА 2 . Развитие библиотечного обслуживания МКУК "Бутурлиновская МЦРБ"</t>
  </si>
  <si>
    <t>Показатель (индикатор) 2.1 общий для подпрограммы 2. Повышение качества организации библиотечного обслуживания населения, обеспечения комфортности библиотечной среды.</t>
  </si>
  <si>
    <t>Основное мероприятие 2.1. Обеспечение деятельности МКУК "Бутурлиновская МЦРБ"</t>
  </si>
  <si>
    <t>2.1.1.</t>
  </si>
  <si>
    <t>Показатель (индикатор) 2.1.1, определяющий результативность только основного мероприятия 2.1.Число зарегистрированных пользователей в муниципальных библиотеках.</t>
  </si>
  <si>
    <t>5054</t>
  </si>
  <si>
    <t>2.1.1.2.</t>
  </si>
  <si>
    <t>Показатель (индикатор) 2.1.2, определяющий результативность только основного мероприятия 2.1. Количество документовыдач.</t>
  </si>
  <si>
    <t>тыс. экз.</t>
  </si>
  <si>
    <t>105,52</t>
  </si>
  <si>
    <t>2.1.1.3</t>
  </si>
  <si>
    <t>Комплектование библиотечного фонда.</t>
  </si>
  <si>
    <t>экз.</t>
  </si>
  <si>
    <t>1200</t>
  </si>
  <si>
    <t>2.1.1.4</t>
  </si>
  <si>
    <t>Количество библиографических записей в электронном каталоге и картотеках МКУК " Бутурлиновская МЦРБ"</t>
  </si>
  <si>
    <t>2950</t>
  </si>
  <si>
    <t>ПОДПРОГРАММА 3. "Наследие".</t>
  </si>
  <si>
    <t>Основное мероприятие 3.1. Развитие музейного дела.</t>
  </si>
  <si>
    <t>3.1.1.</t>
  </si>
  <si>
    <t>Количество музейного фонда.</t>
  </si>
  <si>
    <t>4537</t>
  </si>
  <si>
    <t>3.1.2.</t>
  </si>
  <si>
    <t>Количество посетителей музеев.</t>
  </si>
  <si>
    <t>тыс. чел.</t>
  </si>
  <si>
    <t>6,7</t>
  </si>
  <si>
    <t>3.1.3.</t>
  </si>
  <si>
    <t>Количество выставок.</t>
  </si>
  <si>
    <t>20</t>
  </si>
  <si>
    <t>Основное мероприятие 3.2. Сохранение объектов культурного наследия.</t>
  </si>
  <si>
    <t>3.2.1.</t>
  </si>
  <si>
    <t>Доля представленных посетителям музейных предметов в общем количестве музейных предметов основного фондаа.</t>
  </si>
  <si>
    <t>процент</t>
  </si>
  <si>
    <t>77,5</t>
  </si>
  <si>
    <t>ПОДПРОГРАММА 4 "Сохранение, развитиее и популяризация системы художественно-эстетического образования в образовательных учреждениях сферы культуры".</t>
  </si>
  <si>
    <t>Основное мероприятие 4.1. Обеспечение текущего функционирования МКОУ ДОД Бутурлиновская ДШИ</t>
  </si>
  <si>
    <t>4.1.1</t>
  </si>
  <si>
    <t xml:space="preserve">Сопровождение и актуализация сайта МКОУ ДОД Бутурлиновская ДШИ с регулярно обновляемыми страницами. </t>
  </si>
  <si>
    <t>4.1.2.</t>
  </si>
  <si>
    <t>Динамика численности работников ДШИ.</t>
  </si>
  <si>
    <t>44</t>
  </si>
  <si>
    <t>4.1.3.</t>
  </si>
  <si>
    <t>Динамика соотношения средней заработной платы концертмейстеров и преподавателей к средней зарабтной плате по региону.</t>
  </si>
  <si>
    <t>Основное мероприятие 4.2. Расширение и раазвитие дополнительного образования сферы культуры.</t>
  </si>
  <si>
    <t>4.2.1</t>
  </si>
  <si>
    <t>Доля учащихся успешно сдавших промежуточную аттестацию.</t>
  </si>
  <si>
    <t>85</t>
  </si>
  <si>
    <t>4.2.2.</t>
  </si>
  <si>
    <t>Выполнение муниципального задания по определению численности обучающихся в ДШИ и набору на новый учебный год.</t>
  </si>
  <si>
    <t>4.2.3.</t>
  </si>
  <si>
    <t>Доля выпускников образовательного учреждения, продолживших обучение и/или трудоустроившихся согласно полученной специальности.</t>
  </si>
  <si>
    <t>2,5</t>
  </si>
  <si>
    <t>4.2.4.</t>
  </si>
  <si>
    <t>Доля учащихся, посещающих учебные занятия в полном объеме, согласно расписанию.</t>
  </si>
  <si>
    <t>73</t>
  </si>
  <si>
    <t>Основное мероприятие 4.3. Укрепление и развитие материально-технической базы организации, для внедрения инновационных форм работы.</t>
  </si>
  <si>
    <t>4.3.1.</t>
  </si>
  <si>
    <t>Повышение уровня удовлетворенности граждан Бутурлиновского района качеством предоставляемых образовательных услуг МКУ ДО Бутурлиновская ДШИ в сфере культуры и искусства.</t>
  </si>
  <si>
    <t>74</t>
  </si>
  <si>
    <t>4.3.2.</t>
  </si>
  <si>
    <t>Доля учащихся ДШИ, привлеченных к участию в творческих мероприятиях.</t>
  </si>
  <si>
    <t>75</t>
  </si>
  <si>
    <t>ПОДПРОГРАММА 5. "Строительство, реконструкция и капитальный ремонт сппортивных сооружений".</t>
  </si>
  <si>
    <t>5.1.</t>
  </si>
  <si>
    <t>Уровень обеспеченности населения спортивными сооружениями, исходя из единовременной пропускной способности объектов спорта.</t>
  </si>
  <si>
    <t>5.2.</t>
  </si>
  <si>
    <t xml:space="preserve">процент </t>
  </si>
  <si>
    <t>ПОДПРОГРАММА 6. "Развитие физической культуры и спорта".</t>
  </si>
  <si>
    <t>Основное мероприятие 6.1. Организация и проведение физкультурных и спортивных мероприятий.</t>
  </si>
  <si>
    <t>6.1</t>
  </si>
  <si>
    <t>Удельный вес населения, систематически занимающихся физической культурой и спортом.</t>
  </si>
  <si>
    <t>62,2</t>
  </si>
  <si>
    <t>6.2.</t>
  </si>
  <si>
    <t>Численность лиц, систематически занимающихся физической культурой и спортом.</t>
  </si>
  <si>
    <t>23800</t>
  </si>
  <si>
    <t>25820</t>
  </si>
  <si>
    <t>6.3.</t>
  </si>
  <si>
    <t>Количество спортивно-массовых мероприятий.</t>
  </si>
  <si>
    <t>189</t>
  </si>
  <si>
    <t>193</t>
  </si>
  <si>
    <t>6.4.</t>
  </si>
  <si>
    <t>Количество участников спортивно-массовых мероприятий.</t>
  </si>
  <si>
    <t>6.5.</t>
  </si>
  <si>
    <t>Доля учащихся, занимающихся физической культурой и спортом, в общей численности учащихся соответствующих учреждений.</t>
  </si>
  <si>
    <t>88</t>
  </si>
  <si>
    <t>6.6.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</si>
  <si>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актегории населения.</t>
  </si>
  <si>
    <t>6</t>
  </si>
  <si>
    <t>6.7.</t>
  </si>
  <si>
    <t>Доля граждан РФ, занимающихся физической культурой и спортом по месту работы, в общей численности населения, занятого в экономике.</t>
  </si>
  <si>
    <t>14,2</t>
  </si>
  <si>
    <t>6.8.</t>
  </si>
  <si>
    <t>Единовременная пропускная способность.</t>
  </si>
  <si>
    <t>30,6</t>
  </si>
  <si>
    <t>ПОДПРОГРАММА 7. "Обеспечение реализации муниципальной программы".</t>
  </si>
  <si>
    <t>7.1.</t>
  </si>
  <si>
    <t>Соотношение средней заработной платы работников учреждений культуры, средней заработной плате в Воронежской области.</t>
  </si>
  <si>
    <t>7.2.</t>
  </si>
  <si>
    <t>7.3.</t>
  </si>
  <si>
    <t>7.4.</t>
  </si>
  <si>
    <t>Увеличение доли расходов на культуру в расчете на душу населения.</t>
  </si>
  <si>
    <t>Повышение эффективности кадрового обеспечения.</t>
  </si>
  <si>
    <t>Количество существующих общественных организаций.</t>
  </si>
  <si>
    <t>3</t>
  </si>
  <si>
    <t xml:space="preserve"> Проведены  мероприятия по защите прав и интересов инвалидов, слепых и   ветеранов; обеспечение  данной категории равных с другими гражданами возможностей участия во всех сферах общественной жизни; содействие инвалидам в реализации их законно установленных прав, льгот и преимуществ в получении медицинской помощи, образования, в трудоустройстве, улучшении материальных, жилищных и бытовых условий жизни.</t>
  </si>
  <si>
    <t xml:space="preserve"> Проведение мероприятий по защите прав и интересов инвалидов, слепых и   ветеранов; обеспечение  данной категории равных с другими гражданами возможностей участия во всех сферах общественной жизни; содействие инвалидам в реализации их законно установленных прав, льгот и преимуществ в получении медицинской помощи, образования, в трудоустройстве, улучшении материальных, жилищных и бытовых условий жизни</t>
  </si>
  <si>
    <t>Количество культрно- досуговых мероприятий -260, посещение театрально-конертных мероприятий-42250, количествокультурно- досуговых формирований-26, количество участников культурно-досуговых формирований-572,  в том числе дети-258</t>
  </si>
  <si>
    <t>Участие в в облатных и всероссийских и международных конкурсах и фестивалях-26,проведение районных конкурсов и фестивалей-12,колическтво выездов с методической помощью учреждениям городских и сельских повелений-100</t>
  </si>
  <si>
    <t xml:space="preserve"> Планируется поддержка 3 некоммерческих социально орентированным организациям, проведение совместных мероприятий,предоставление транспорта  для организации поездок  для организации досуга  </t>
  </si>
  <si>
    <t>Организована поддержка 3 некоммерческих социально- орентированных организаций: совету ветеранов, обществу инвалидов,обществу слепых, а так же благотворительной организации "Благодар",  литературному объединению"Радуга"  в проведении поэтических встреч и выездов на межрайонные и областные фестивали.</t>
  </si>
  <si>
    <t>Довести ооотношение средней заработной платы работников учреждений культуры к  средней заработной плате Воронежской области - 100%, повышение эффективности кадрового обеспечения,сохранить количество существующий общественных организаций -3</t>
  </si>
  <si>
    <t>Доведено ооотношение средней заработной платы работников учреждений культуры к  средней заработной плате Воронежской области - 100%, повышена  эффективность кадрового обеспечения,сохранено количество существующий общественных организаций -3</t>
  </si>
  <si>
    <t>Повышение уровня удовлетворенности граждан качеством предоставляемых услуг в сфере культуры до 90%</t>
  </si>
  <si>
    <t>Уровень удовлетворенности граждан качеством предоставляемых услуг в сфере культуры  достигнут 90%</t>
  </si>
  <si>
    <t>Довести число зарегистрированных пользователей в муниципальных библиотеках 5054  пользователей, количество документовыдач-105,52,комплектование библиотечного фонда-1200 экз.,количество библиографических записей-2950 экз</t>
  </si>
  <si>
    <t>Доведено число зарегистрированных пользователей в муниципальных библиотеках 5054  пользователей, количество документовыдач-105,52,комплектование библиотечного фонда-1484 экз.,количество библиографических записей- 3640 экз</t>
  </si>
  <si>
    <t>комплектование библиотечного фонда -1200</t>
  </si>
  <si>
    <t>комплектование библиотечного фонда-1484</t>
  </si>
  <si>
    <t>Создан виртульный концертный зал на базе  МКУК " Бутурлиновская МЦРБ"</t>
  </si>
  <si>
    <t xml:space="preserve"> Фунционирует виртуальный концертный зал на базе МКУК "Бутурлиновская МЦРБ"</t>
  </si>
  <si>
    <t>доля предоставленных посетителям музейных предметов в общем количестве музейных предметов основного фонда-77,5</t>
  </si>
  <si>
    <t xml:space="preserve"> Проведение инвентаризации ресурсов культурно- позновательного туризма; увеличение объема туристических услуг на  5% по сравнению с предыдущим годом, разрабртка новых туристических маршрутов, разработка аудиегидов и мобильных приложений по маршрутам</t>
  </si>
  <si>
    <t>Проведена инвентаризации ресурсов культурно- позновательного туризма; увеличен объем туристических услуг на  10% по сравнению с предыдущим годом, разработаны новые туристические маршруты, разработаны 6 аудиегидов и мобильных приложений по маршрутам.</t>
  </si>
  <si>
    <t>количество музейного фонда-4537, количество посетителей музеев-6700; количество музейных выставок-20</t>
  </si>
  <si>
    <t>количество музейного фонда-4680; количество посетителей музеев-6730;количество музейных выставок-22</t>
  </si>
  <si>
    <t>Сопровождение и актуализация сайта МКУ ДО Бутурлиновская ДШИ с регулярно обновляемыми страницами-100%;доля учащихся , успешно сдавших промежуточную аттестацию-85%;выполнение муниципального задания по определению численности обучающихся в ДШИ и набору на новый учебный год-100%;доля выпукников, продолживших обучение или трудоустроившихся согласно полученной специальности-2,5%, доля учащихся, посещающщих учебные занятия в полном объеме-73%</t>
  </si>
  <si>
    <t>В рамках регионального проекта Культурная среда капитально отремонтировать   и модернизировать материально- техническую базу МКУ До "Бутурлиновская ДШИ"</t>
  </si>
  <si>
    <t>В рамках регионального проекта Культурная среда капитально отремонтирован   и модернизирована материально- техническую база МКУ ДО "Бутурлиновская ДШИ"</t>
  </si>
  <si>
    <t xml:space="preserve"> </t>
  </si>
  <si>
    <t>Организация тематических выставок-ярморок народных художественных промыслов на территории района -10; Проведение конкурсов профессионально мастерства среди мастеров народных художественных промыслов-1</t>
  </si>
  <si>
    <t>Организованы и  проведены тематические выставки-ярмороки народных художественных промыслов на территории района -12; Проведен конкурс профессионально мастерства среди мастеров народных художественных промыслов-1 на Праздник Сапога, мастера регулрно участвуют в областных и всероссийских конкурсах</t>
  </si>
  <si>
    <t>Провести мероприятия, посвященные Дню народного единства,Дню талерантности в учреждениях культуры района с  участием  детей и молодежи, дома дружбы.</t>
  </si>
  <si>
    <t>Проведены широкомасштабные мероприятия, посвященные Дню народного единства  в ноябре  в  МКУК "НКМ", МКУК "БМЦРБ",МКУК РДК "Октябрь"  с участием всех коллективов района  со званием "Народный", Дома дружбы, а так же цикл мероприятий , посвященных Дню толерантности.</t>
  </si>
  <si>
    <t>В рамках  регионального проекта " Творческие люди обучить   не менее 15 специалистов учреждений культуры</t>
  </si>
  <si>
    <t>В рамках  регионального проекта " Творческие люди"  прошли  обучение   20 специалистов учреждений культуры</t>
  </si>
  <si>
    <t xml:space="preserve">Улучшение материально- технической базы РДК " Октябрь"  </t>
  </si>
  <si>
    <t>В рамках модернизации материальной базы учреждений культуры приобретены: сценическая обувь для танцевальных коллективов и светотехническое оборудование</t>
  </si>
  <si>
    <t>Грантовая поддержка в течение 2023 года не предусмотрена</t>
  </si>
  <si>
    <t>не предусмотрено</t>
  </si>
  <si>
    <t xml:space="preserve"> Запланировано 4 мероприятия</t>
  </si>
  <si>
    <t>Проведено 4 мероприятия</t>
  </si>
  <si>
    <t>Согласно плана мероприятий в течение года запланировано проведение цикла мероприятий по профилактике терроризма, экстремизма, ксенофобии, пропоганде этнокульутной толерантности в молодежной среде-8</t>
  </si>
  <si>
    <t xml:space="preserve"> План мероприятий  по проведению цикла мероприятий по профилактике терроризма, экстремизма, ксенофобии, пропоганде этнокульутной толерантности в молодежной среде выполненн. Проведены более 12 мероприятий  по данной тематике для молодежи и подростков</t>
  </si>
  <si>
    <t xml:space="preserve"> реализована программа "Доступная среда" в 2021 году</t>
  </si>
  <si>
    <t>реализована программа "Доступная среда" в 2021 году</t>
  </si>
  <si>
    <t>запланирована адаптация 1 учреждения  для маломобильных групп</t>
  </si>
  <si>
    <t xml:space="preserve"> адаптировано  1 учреждение  для маломобильных групп ( МКУ ДО  "Бутурлиновская ДШИ")</t>
  </si>
  <si>
    <t>Капитальный ремонт БФОЦ</t>
  </si>
  <si>
    <t>В стадии завершения здания БФОЦ</t>
  </si>
  <si>
    <t>Проведено 193 спортивных мероприятий</t>
  </si>
  <si>
    <t>Запланировано проведение спортивных мероприятий по 35 видам спорта</t>
  </si>
  <si>
    <t>Проведено спортивных соревнований по 35 видам спорта</t>
  </si>
  <si>
    <t>Запланированы проведение мероприятий по пропоганде здорового образа жизни,освещение на сайтах и социальных страницах мероприятий по борьбе наркоманией и алкоголизмом</t>
  </si>
  <si>
    <t>Ежемесячено путем проведение  спортивных, оздоровительных мероприятий производится пропоганда здорового образа жизни, выпущены буклеты по пропоганде здорового образа жизни,проводились круглые столы, диспуты, акци по борьбе с наркоманией и алкаголизмом</t>
  </si>
  <si>
    <t xml:space="preserve"> Запланировано проведение 189 спортивных мероприятий</t>
  </si>
  <si>
    <t>Проведение мероприятий в рамках профилактических мероприятий( праздников, фестивалей, вечеров , экскурсий наибольшим вовлечением в них несовершеннолетних и молодежи " группы риска"</t>
  </si>
  <si>
    <t>Проведено  в рамках профилактических мероприятий для "группы риска"  спортивных соревнований, акций, фестивалей, вечеров, экскурсий, игровых программ и т.д - 380, охват детей группы риска составляет 85%</t>
  </si>
  <si>
    <t>мероприятий по данной программе в 2023 году не предусмотрено</t>
  </si>
  <si>
    <t xml:space="preserve">Изготовление и размещение наглядной агитации и рекламы Всероссийского физкультурно-спортивного комплекса «Готов к труду и обороне (ГТО)»;
Освещение в средствах массовой информации Всероссийского физкультурно-спортивного комплекса «Готов к труду и обороне (ГТО)»; Информационное сопровождение Всероссийского физкультурно-спортивного комплекса «Готов к труду и обороне (ГТО)» в сети Интернет; Организация пропаганды и продвижение ценностей Всероссийского физкультурно-спортивного комплекса «Готов к труду и обороне (ГТО)».
</t>
  </si>
  <si>
    <t>Изготовлена  и размещена  наглядная агитация и реклама Всероссийского физкультурно-спортивного комплекса «Готов к труду и обороне (ГТО)»;
Освещалась в средствах массовой информация Всероссийского физкультурно-спортивного комплекса «Готов к труду и обороне (ГТО)»;
  и  в сети Интернет;. Организована пропаганда и продвижение ценностей Всероссийского физкультурно-спортивного комплекса «Готов к труду и обороне (ГТО)».Сохранена положительная динамика  сдачи ГТО. Охвачено сдачей ГТО -6676 чел, выполнили- нормы ГТО -3742</t>
  </si>
  <si>
    <t>Активное участие в региональном проекте "Спорт -норма жизни"</t>
  </si>
  <si>
    <t>В рамках реализации проекта " Спорт - норма жизни" увичено количество проводимых спортивных массовых мероприятий, и численность регулярно занимающихся спортом  до 23,0 тыс чел.</t>
  </si>
  <si>
    <t>Выявление и направление на учебу в высшие спортивные заведения молодежи из наиболее подготовленных спортсменов, желающих связать свою профессиональную деятельность с работой в отрасли “Физическая культура и спорт”</t>
  </si>
  <si>
    <t>Проведена работа по выявлению и направлению на учебу в высшие спортивные заведения молодежи из наиболее подготовленных спортсменов, желающих связать свою профессиональную деятельность с работой в отрасли “Физическая культура и спорт”</t>
  </si>
  <si>
    <t xml:space="preserve">Изготовление и размещение наглядной агитации и рекламы по физической культуре и спорту;Освещение в средствах массовой информации спортивной тематики,  и популяризации здорового образа жизни; Информационное сопровождение программы развития физической культуры и спорта в сети Интернет;Организация пропаганды и продвижение ценностей здорового образа жизни и занятий физической культурой и спортом.
</t>
  </si>
  <si>
    <t xml:space="preserve"> Размещалась наглядная  агитация и рекламы по физической культуре и спорту;Освещалась в средствах массовой информации спортивной тематики,  и популяризации здорового образа жизни и в сети Интернет;Организована  пропаганды и продвижение ценностей здорового образа жизни и занятий физической культурой и спортом</t>
  </si>
  <si>
    <t>16,33</t>
  </si>
  <si>
    <t>23,33</t>
  </si>
  <si>
    <t>456</t>
  </si>
  <si>
    <t>37</t>
  </si>
  <si>
    <t>583</t>
  </si>
  <si>
    <t>356</t>
  </si>
  <si>
    <t>1484</t>
  </si>
  <si>
    <t>3640</t>
  </si>
  <si>
    <t>4680</t>
  </si>
  <si>
    <t>7,7</t>
  </si>
  <si>
    <t>22</t>
  </si>
  <si>
    <t>87</t>
  </si>
  <si>
    <t>78</t>
  </si>
  <si>
    <t>77</t>
  </si>
  <si>
    <t>65,5</t>
  </si>
  <si>
    <t>23850</t>
  </si>
  <si>
    <t>6,39</t>
  </si>
  <si>
    <t>Отчет об использовании бюджетных ассигнований
 местного бюджета на реализацию муниципальной программы Бутурлиновского муниципального района  Воронежской области
Развитие  культуры и спорта
по состоянию на 01.01.2024 г.</t>
  </si>
  <si>
    <t>Единовременная пропускная 
способность объектов спорта, введенных в эксплуатацию в рамках федеральной целевой программы "Развитие физической культуры и спорта в РФ на 2016-2020 годы", по направлению, касающемуся совершенствования условий для развития массового спорта.</t>
  </si>
  <si>
    <t>"Развитие образования" на 2023-2030 годы</t>
  </si>
  <si>
    <t>Отдел по образованию и молодежной политике</t>
  </si>
  <si>
    <t>Администрация Бутурлиновского муниципального района</t>
  </si>
  <si>
    <t>"Развитие дошкольного и общего образования"</t>
  </si>
  <si>
    <t>Основное мероприятие 1.</t>
  </si>
  <si>
    <t>Развитие дошкольного образования</t>
  </si>
  <si>
    <t>924</t>
  </si>
  <si>
    <t>0701</t>
  </si>
  <si>
    <t>74561,35</t>
  </si>
  <si>
    <t>74547,0</t>
  </si>
  <si>
    <t>74547</t>
  </si>
  <si>
    <t>109481,1</t>
  </si>
  <si>
    <t>11078,5</t>
  </si>
  <si>
    <t>9817,08</t>
  </si>
  <si>
    <t>Мероприятие 1.1.</t>
  </si>
  <si>
    <t>Строительство и реконструкция объектов дошкольного образования</t>
  </si>
  <si>
    <t>Мероприятие 1.2.</t>
  </si>
  <si>
    <t>Капитальный ремонт объектов образования с целью предоставления услуг дошкольного образования</t>
  </si>
  <si>
    <t>Мероприятие 1.3.</t>
  </si>
  <si>
    <t>Развитие вариативных форм дошкольного образования</t>
  </si>
  <si>
    <t>Мероприятие 1.4.</t>
  </si>
  <si>
    <t>Материально-техническое оснащение муниципальных дошкольных образовательных организаций в соответствии с современными требованиями</t>
  </si>
  <si>
    <t>Мероприятие 1.5.</t>
  </si>
  <si>
    <t>Формирование инфраструктуры услуг по сопровождению раннего развития детей (0 - 3 года), включая широкую информационную поддержку семей</t>
  </si>
  <si>
    <t>Мероприятие 1.6.</t>
  </si>
  <si>
    <t>Повышение квалификации педагогических и руководящих работников дошкольных образовательных учреждений по персонофицированной модели повышения квалификации</t>
  </si>
  <si>
    <t>35,8</t>
  </si>
  <si>
    <t>6,6</t>
  </si>
  <si>
    <t>Мероприятие 1.7.</t>
  </si>
  <si>
    <t xml:space="preserve">Создание условий для реализации государственного образовательного стандарта дошкольного образования в дошкольных образовательных организациях Бутурлиновского муниципального района </t>
  </si>
  <si>
    <t>Основное мероприятие 2.</t>
  </si>
  <si>
    <t>Развитие общего образования</t>
  </si>
  <si>
    <t>0702</t>
  </si>
  <si>
    <t>65</t>
  </si>
  <si>
    <t>15024</t>
  </si>
  <si>
    <t>243511,3</t>
  </si>
  <si>
    <t>243511,4</t>
  </si>
  <si>
    <t>2102L3040</t>
  </si>
  <si>
    <t>12903,5</t>
  </si>
  <si>
    <t>12903,1</t>
  </si>
  <si>
    <t>2102S8130</t>
  </si>
  <si>
    <t>4363,8</t>
  </si>
  <si>
    <t>2102S8750</t>
  </si>
  <si>
    <t>11725,8</t>
  </si>
  <si>
    <t>1301,3</t>
  </si>
  <si>
    <t>2102S8940</t>
  </si>
  <si>
    <t>1799,1</t>
  </si>
  <si>
    <t>1799</t>
  </si>
  <si>
    <t>2102S9380</t>
  </si>
  <si>
    <t>10343,6</t>
  </si>
  <si>
    <t>10343,8</t>
  </si>
  <si>
    <t>1004</t>
  </si>
  <si>
    <t>439</t>
  </si>
  <si>
    <t>0709</t>
  </si>
  <si>
    <t>02102S8100</t>
  </si>
  <si>
    <t>021EB51790</t>
  </si>
  <si>
    <t>99601,6</t>
  </si>
  <si>
    <t>99230,6</t>
  </si>
  <si>
    <t>240</t>
  </si>
  <si>
    <t>3046,7</t>
  </si>
  <si>
    <t>52352,2</t>
  </si>
  <si>
    <t>210L3040</t>
  </si>
  <si>
    <t>4506,1</t>
  </si>
  <si>
    <t>1321,2</t>
  </si>
  <si>
    <t>378,2</t>
  </si>
  <si>
    <t>21EB51790</t>
  </si>
  <si>
    <t>Мероприятие 2.1.</t>
  </si>
  <si>
    <t>Развитие системы поддержки талантливых детей и творческих педагогов</t>
  </si>
  <si>
    <t>Мероприятие 2.2.</t>
  </si>
  <si>
    <t>Вознаграждения за классное руководство педагогическим работникам общеобразовательных организаций</t>
  </si>
  <si>
    <t>3484,8</t>
  </si>
  <si>
    <t>11539,2</t>
  </si>
  <si>
    <t>000</t>
  </si>
  <si>
    <t>0000</t>
  </si>
  <si>
    <t>000000000</t>
  </si>
  <si>
    <t>706,7</t>
  </si>
  <si>
    <t>2340</t>
  </si>
  <si>
    <t>Мероприятие 2.3.</t>
  </si>
  <si>
    <t>Совершенствование процедуры аттестации педагогических работников</t>
  </si>
  <si>
    <t>Мероприятие 2.4.</t>
  </si>
  <si>
    <t>Создание условий для доступной среды детей с ограниченными возможностями</t>
  </si>
  <si>
    <t>Мероприятие 2.5.</t>
  </si>
  <si>
    <t>Строительство и реконструкция образовательных учреждений</t>
  </si>
  <si>
    <t>2102S8100</t>
  </si>
  <si>
    <t>414</t>
  </si>
  <si>
    <t>Мероприятие 2.6.</t>
  </si>
  <si>
    <t>Капитальный ремонт образовательных учреждений</t>
  </si>
  <si>
    <t>11725,9</t>
  </si>
  <si>
    <t>101,3</t>
  </si>
  <si>
    <t>Мероприятие 2.7.</t>
  </si>
  <si>
    <t>Обеспечение комплексной безопасности муниципальных образовательных учреждений</t>
  </si>
  <si>
    <t>Мероприятие 2.8.</t>
  </si>
  <si>
    <t>Организация сбалансированного горячего питания школьников</t>
  </si>
  <si>
    <t>244</t>
  </si>
  <si>
    <t>12903,2</t>
  </si>
  <si>
    <t>0000000000</t>
  </si>
  <si>
    <t>Мероприятие 2.9.</t>
  </si>
  <si>
    <t>Обеспечение бесплатным горячим питанием учащихся с 1 по 4 классы</t>
  </si>
  <si>
    <t>Мероприятие 2.10.</t>
  </si>
  <si>
    <t>Выделение субсидии из муниципального бюджета на обеспечение учащихся общеобразовательных учреждений молочной продукцией</t>
  </si>
  <si>
    <t>Мероприятие 2.11.</t>
  </si>
  <si>
    <t>Организация спортивных занятий школьников</t>
  </si>
  <si>
    <t>Мероприятие 2.12.</t>
  </si>
  <si>
    <t>Информатизация системы общего образования</t>
  </si>
  <si>
    <t>Мероприятие 2.13.</t>
  </si>
  <si>
    <t>Мероприятия по развитию сети образовательных организаций(50 на 50)</t>
  </si>
  <si>
    <t>Основное мероприятие 3</t>
  </si>
  <si>
    <t>Обеспечение муниципальных учреждений образования источниками резервного питания</t>
  </si>
  <si>
    <t>Региональный проект E1</t>
  </si>
  <si>
    <t>«Современная школа»</t>
  </si>
  <si>
    <t>Региональный проект E2</t>
  </si>
  <si>
    <t xml:space="preserve"> «Успех каждого ребёнка»</t>
  </si>
  <si>
    <t>Региональный проект E4</t>
  </si>
  <si>
    <t xml:space="preserve"> «Цифровая образовательная среда»</t>
  </si>
  <si>
    <t>Федеральный проект проект EВ</t>
  </si>
  <si>
    <t xml:space="preserve"> «Патриотическое воспитание граждан Российской Федерации»</t>
  </si>
  <si>
    <t xml:space="preserve">924 </t>
  </si>
  <si>
    <t>119</t>
  </si>
  <si>
    <t>111</t>
  </si>
  <si>
    <t>Региональный проект Р2</t>
  </si>
  <si>
    <t>Региональный проект «Содействие занятости  женщин –создание условий  дошкольного образования  для детей в возрасте  до трёх лет»</t>
  </si>
  <si>
    <t>Социализация детей-сирот и детей, нуждающихся в особой защите государства на территории Бутурлиновского муниципального района</t>
  </si>
  <si>
    <t>0113</t>
  </si>
  <si>
    <t>6568</t>
  </si>
  <si>
    <t>6515,4</t>
  </si>
  <si>
    <t>5743,6</t>
  </si>
  <si>
    <t>5716,1</t>
  </si>
  <si>
    <t>1942,6</t>
  </si>
  <si>
    <t>1937,8</t>
  </si>
  <si>
    <t>1102</t>
  </si>
  <si>
    <t>022P5Д2281</t>
  </si>
  <si>
    <t>1154,4</t>
  </si>
  <si>
    <t>1154</t>
  </si>
  <si>
    <t xml:space="preserve">Основное мероприятие 1 </t>
  </si>
  <si>
    <t>Социализацию детей-сирот и детей, нуждающихся в особой заботе государства</t>
  </si>
  <si>
    <t>Предоставление поддержки на строительство жилья молодым специалистам и гражданам на селе</t>
  </si>
  <si>
    <t>Получение общедоступного образования детям с ограниченными возможностями здоровья</t>
  </si>
  <si>
    <t>Основное мероприятие 2</t>
  </si>
  <si>
    <t>Развитие дополнительного образования и воспитания</t>
  </si>
  <si>
    <t>230100590</t>
  </si>
  <si>
    <t>612</t>
  </si>
  <si>
    <t>20438,2</t>
  </si>
  <si>
    <t>20438,1</t>
  </si>
  <si>
    <t>230120540</t>
  </si>
  <si>
    <t>227</t>
  </si>
  <si>
    <t>2301S8790</t>
  </si>
  <si>
    <t>557,2</t>
  </si>
  <si>
    <t>554,2</t>
  </si>
  <si>
    <t xml:space="preserve">Развитие инфраструктуры и обновление содержания дополнительного образования детей </t>
  </si>
  <si>
    <t>Выявление и поддержка одаренных детей и талантливой молодежи</t>
  </si>
  <si>
    <t xml:space="preserve">Основное мероприятие 3 </t>
  </si>
  <si>
    <t>Формирование муниципальной системы конкурсных мероприятий в сфере дополнительного образования, воспитания и развития одаренности детей и молодежи</t>
  </si>
  <si>
    <t>Основное мероприятие 4</t>
  </si>
  <si>
    <t>Развитие кадрового потенциала системы дополнительного образования и развития одаренности детей и молодежи</t>
  </si>
  <si>
    <t>Основное мероприятие 5</t>
  </si>
  <si>
    <t>Развитие информационно-методического обеспечения системы дополнительного образования и развития одаренности детей и молодежи</t>
  </si>
  <si>
    <t>Основное мероприятие 6</t>
  </si>
  <si>
    <t>Создание новых мест  в образовательных организациях различных типов для реализации дополнителнительных общеразвивающих программ всех направвленностей</t>
  </si>
  <si>
    <t>Создание условий для организации отдыха и оздоровления детей и молодежи на территории Бутурлиновского муниципального района</t>
  </si>
  <si>
    <t>0707</t>
  </si>
  <si>
    <t>240380280</t>
  </si>
  <si>
    <t>2401S8320</t>
  </si>
  <si>
    <t>2401S8410</t>
  </si>
  <si>
    <t>18,5</t>
  </si>
  <si>
    <t>Нормативно-правовое обеспечение организации отдыха и оздоровления детей</t>
  </si>
  <si>
    <t>Мероприятия по развитию механизмов административной среды</t>
  </si>
  <si>
    <t>Совершенствование кадрового и информационно-методического обеспечения организации и проведения детской оздоровительной кампании</t>
  </si>
  <si>
    <t>Организация временного трудоустройства несовершеннолетних от 14 до 18 лет через центр трудовой адаптации подростков в свободное от занятий время</t>
  </si>
  <si>
    <t>ПОДПРОГРАММА 5</t>
  </si>
  <si>
    <t>Обеспечение реализации муниципальной программы на территории Бутурлиновского муниципального района</t>
  </si>
  <si>
    <t>250155490</t>
  </si>
  <si>
    <t>121</t>
  </si>
  <si>
    <t>129</t>
  </si>
  <si>
    <t>25082010</t>
  </si>
  <si>
    <t>242</t>
  </si>
  <si>
    <t>250200590</t>
  </si>
  <si>
    <t>247</t>
  </si>
  <si>
    <t>851</t>
  </si>
  <si>
    <t>852</t>
  </si>
  <si>
    <t>Финансовое обеспечение  органов местного самоуправления</t>
  </si>
  <si>
    <t>Финансовое обеспечение выполнения других расходных обязательств</t>
  </si>
  <si>
    <t>Прочие мероприятия в области образования</t>
  </si>
  <si>
    <t>ПОДПРОГРАММА 6</t>
  </si>
  <si>
    <t>Вовлечение молодёжи в социальную практику</t>
  </si>
  <si>
    <t>Вовлечение молодёжи в социальную практику и обеспечение поддержки научной, творческой и предпринимательской активности молодёжи</t>
  </si>
  <si>
    <t>Гражданское образование, патриотическое воспитание молодёжи и подготовки её к службе в Вооружённых Силах Российской Федерации, содействие формированию правовых, культурных и нравственных ценностей среди молодёжи</t>
  </si>
  <si>
    <t>Развитие системы переподготовки и повышения квалификации специалистов по работе с молодёжью, подготовки актива</t>
  </si>
  <si>
    <t>Развитие системы информирования молодёжи о потенциальных возможностях саморазвития и мониторинга молодёжной политики</t>
  </si>
  <si>
    <t>Организация и проведение комплексных мероприятий  правоохранительной направленности</t>
  </si>
  <si>
    <t>Организация и проведение комплексных антинаркотических мероприятий</t>
  </si>
  <si>
    <t>Основное мероприятие 7</t>
  </si>
  <si>
    <t>Организация и проведение комплексных мероприятий, направленных на профилактику экстремизма и развитие толерантности</t>
  </si>
  <si>
    <t>Основное мероприятие 8</t>
  </si>
  <si>
    <t xml:space="preserve">Организация и проведение комплексных мероприятий, направленных на профилактику и предупреждение детского травматизма, безопасность дорожного движения </t>
  </si>
  <si>
    <t>Развитие  Бутурлиновского муниципального района Воронежской области</t>
  </si>
  <si>
    <t>Администрация Бутурлиновского  муниципального района</t>
  </si>
  <si>
    <t>Отдел финансов</t>
  </si>
  <si>
    <t>Контрольно-счетная палата</t>
  </si>
  <si>
    <t>Развитие  экономики, поддержка малого и среднего предпринимательства и управление муниципальным имуществом</t>
  </si>
  <si>
    <t>20441,2</t>
  </si>
  <si>
    <t>20423,7</t>
  </si>
  <si>
    <t xml:space="preserve">Основное мероприятие 1.1 </t>
  </si>
  <si>
    <t xml:space="preserve"> Финансовая поддержка малого и среднего предпринимательства, в том числе поддержка за счет средств УСН, по нормативу 10%</t>
  </si>
  <si>
    <t>Предоставление субсидий субъектам малого и среднего предпринимательства на компенсацию части затрат по уплате  первого взноса (аванса) по договору (договорам) лизинга, заключенному с российской лизинговой организацией в целях создания и (или) развития либо модернизации производства товаров (работ, услуг)</t>
  </si>
  <si>
    <t>ГРБС:Администрация Бутурлиновского  муниципального района</t>
  </si>
  <si>
    <t>0412</t>
  </si>
  <si>
    <t xml:space="preserve">          8010180380</t>
  </si>
  <si>
    <t>812</t>
  </si>
  <si>
    <t>1150,0</t>
  </si>
  <si>
    <t>Мероприятие 1.1.2</t>
  </si>
  <si>
    <t>Предоставление субсидий  субъектам малого и среднего предпринимательства на компенсацию части затрат по приобретению оборудования, автотранспортных средств, сельскохозяйственных машин в целях создания и (или) развития либо модернизации производства товаров (работ, услуг)</t>
  </si>
  <si>
    <t>3627,5</t>
  </si>
  <si>
    <t xml:space="preserve">Основное мероприятие 1.3 </t>
  </si>
  <si>
    <t xml:space="preserve">Регистрация права собственности Бутурлиновского муниципального района на объекты  недвижимости и земельные участки и реализация процедур предоставления земельных участков и муниципального имущества различным категориям граждан и юридическим лицам на различных правах
</t>
  </si>
  <si>
    <t>245,8</t>
  </si>
  <si>
    <t>228,9</t>
  </si>
  <si>
    <t>мероприятие 1.3.1.</t>
  </si>
  <si>
    <t>Изготовление актов выбора, межевых планов,  земельных участков, подготовка технических планов объектов муниципального имущества, получение справок об отсутствии строений на земельном участке</t>
  </si>
  <si>
    <t xml:space="preserve">          8010380200</t>
  </si>
  <si>
    <t>185,7</t>
  </si>
  <si>
    <t>182,4</t>
  </si>
  <si>
    <t>мероприятие 1.3.2.</t>
  </si>
  <si>
    <t>Получение заключений о пригодности к дальнейшей эксплуатации зданий, сооружений</t>
  </si>
  <si>
    <t>50,1</t>
  </si>
  <si>
    <t>36,4</t>
  </si>
  <si>
    <t>мероприятие 1.3.3.</t>
  </si>
  <si>
    <t>Независимая оценка права предоставления земельных участков и муниципального имущества</t>
  </si>
  <si>
    <t>10</t>
  </si>
  <si>
    <t>Обеспечение торговым обслуживанием сельского населения Бутурлиновского района, проживающего в отдаленных и малонаселенных пунктах</t>
  </si>
  <si>
    <t>Содержание имущества, находящегося в собственности муниципального района</t>
  </si>
  <si>
    <t>844,5</t>
  </si>
  <si>
    <t>844,1</t>
  </si>
  <si>
    <t xml:space="preserve">          8010580200</t>
  </si>
  <si>
    <t>Инвестиционные предложения для реализации на территории Бутурлиновского муниципального района</t>
  </si>
  <si>
    <t>Информационная и консультационная поддержка субъектов малого и среднего предпринимательства. Развитие микрокредитования через АНО «Бутурлиновский ЦПП»</t>
  </si>
  <si>
    <t>Имущественная поддержка субъектов малого и среднего предпринимательства</t>
  </si>
  <si>
    <t xml:space="preserve">
мероприятие 1.9.1</t>
  </si>
  <si>
    <t xml:space="preserve">
мероприятие 1.9.2</t>
  </si>
  <si>
    <t>Основное 
мероприятие 1.11</t>
  </si>
  <si>
    <t>Субсидия на возмещение части затрат по перевозке пассажиров автотранспортному предприятию</t>
  </si>
  <si>
    <t>0408</t>
  </si>
  <si>
    <t>8011180200</t>
  </si>
  <si>
    <t>223,5</t>
  </si>
  <si>
    <t>223,4</t>
  </si>
  <si>
    <t>80111S9260</t>
  </si>
  <si>
    <t>9152,7</t>
  </si>
  <si>
    <t>540</t>
  </si>
  <si>
    <t>4797,2</t>
  </si>
  <si>
    <t>«Социальная поддержка граждан, защита населения от чрезвычайных ситуаций, охрана окружающей среды»</t>
  </si>
  <si>
    <t>41430,5</t>
  </si>
  <si>
    <t>41429,2</t>
  </si>
  <si>
    <t>41130,5</t>
  </si>
  <si>
    <t>41129,2</t>
  </si>
  <si>
    <t>300</t>
  </si>
  <si>
    <t>Создание условий для обеспечения доступным и комфортным жильем населения Бутурлиновского муниципального  района</t>
  </si>
  <si>
    <t>6107,9</t>
  </si>
  <si>
    <t>80201L4970</t>
  </si>
  <si>
    <t>322</t>
  </si>
  <si>
    <t>мероприятие 2.1.1</t>
  </si>
  <si>
    <t>Обеспечение жильем молодых семей</t>
  </si>
  <si>
    <t>Основное
мероприятие 2.2</t>
  </si>
  <si>
    <t>Выплата ежемесячной пенсии за выслугу лет муниципальным служащим</t>
  </si>
  <si>
    <t>5567,2</t>
  </si>
  <si>
    <t>5567,1</t>
  </si>
  <si>
    <t>1001</t>
  </si>
  <si>
    <t>8020280470</t>
  </si>
  <si>
    <t>312</t>
  </si>
  <si>
    <t>Обеспечение мероприятий по защите населения и территории от  чрезвычайных ситуаций природного и техногенного характера, гражданская оборона</t>
  </si>
  <si>
    <t>42</t>
  </si>
  <si>
    <t>0309</t>
  </si>
  <si>
    <t>8020481430</t>
  </si>
  <si>
    <t>Природоохранные мероприятия</t>
  </si>
  <si>
    <t>2285</t>
  </si>
  <si>
    <t>0605</t>
  </si>
  <si>
    <t>8020580200</t>
  </si>
  <si>
    <t>1985</t>
  </si>
  <si>
    <t>0603</t>
  </si>
  <si>
    <t>8020580400</t>
  </si>
  <si>
    <t>Реализация мер по противодействию коррупции на муниципальной службе</t>
  </si>
  <si>
    <t>Подготовка и повышение квалификации  муниципальных служащих</t>
  </si>
  <si>
    <t>Защита прав потребителей</t>
  </si>
  <si>
    <t xml:space="preserve">
мероприятие 2.10.1</t>
  </si>
  <si>
    <t>Организация и проведение конференций, «круглых столов», совещаний, конкурсов профессионального мастерства, семинаров по вопросам защиты прав потребителей для руководителей и специалистов хозяйствующих субъектов, осуществляющих деятельность в сфере торговли, а так же населения</t>
  </si>
  <si>
    <t xml:space="preserve">
мероприятие 2.10.2</t>
  </si>
  <si>
    <t>Разработка и издание для потребителей информационно-справочных, печатных материалов по вопросам защиты прав потребителей в сфере торговли</t>
  </si>
  <si>
    <t>Расходы на размещение и питание граждан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</t>
  </si>
  <si>
    <t>27428,4</t>
  </si>
  <si>
    <t>27427,2</t>
  </si>
  <si>
    <t>8021280200</t>
  </si>
  <si>
    <t>1100</t>
  </si>
  <si>
    <t>8021320540</t>
  </si>
  <si>
    <t>48,1</t>
  </si>
  <si>
    <t>0310</t>
  </si>
  <si>
    <t>8021256940</t>
  </si>
  <si>
    <t>7697,2</t>
  </si>
  <si>
    <t>1,2</t>
  </si>
  <si>
    <t>0</t>
  </si>
  <si>
    <t>Строительство (реконструкция) объектов муниципальной собственности, содействие развитию социальной и инженерной инфраструктуры района</t>
  </si>
  <si>
    <t>11397,8</t>
  </si>
  <si>
    <t>397,8</t>
  </si>
  <si>
    <t>11000</t>
  </si>
  <si>
    <t xml:space="preserve"> Содействие развитию социальной и инженерной инфраструктуры района</t>
  </si>
  <si>
    <t>0909</t>
  </si>
  <si>
    <t>8030280200</t>
  </si>
  <si>
    <t>Основное 
мероприятие 3.3</t>
  </si>
  <si>
    <t>Закупка автотранспортных средств и коммунальной техники</t>
  </si>
  <si>
    <t>0502</t>
  </si>
  <si>
    <t>280303S8620</t>
  </si>
  <si>
    <t xml:space="preserve">ПОДПРОГРАММА 4
</t>
  </si>
  <si>
    <t>Обеспечение реализации    муниципальной программы</t>
  </si>
  <si>
    <t>62129,1</t>
  </si>
  <si>
    <t>60568</t>
  </si>
  <si>
    <t>60506,4</t>
  </si>
  <si>
    <t>1622,7</t>
  </si>
  <si>
    <t>Финансовое обеспечение деятельности органов местного самоуправления</t>
  </si>
  <si>
    <t>38946,3</t>
  </si>
  <si>
    <t>38887,4</t>
  </si>
  <si>
    <t>0102</t>
  </si>
  <si>
    <t>8040182021</t>
  </si>
  <si>
    <t>1842,2</t>
  </si>
  <si>
    <t>122</t>
  </si>
  <si>
    <t>104</t>
  </si>
  <si>
    <t>87,9</t>
  </si>
  <si>
    <t>482,5</t>
  </si>
  <si>
    <t>121,8</t>
  </si>
  <si>
    <t>0104</t>
  </si>
  <si>
    <t>8040182010</t>
  </si>
  <si>
    <t>19480,0</t>
  </si>
  <si>
    <t>19479,9</t>
  </si>
  <si>
    <t>39,3</t>
  </si>
  <si>
    <t>39,2</t>
  </si>
  <si>
    <t>23,6</t>
  </si>
  <si>
    <t>5449,2</t>
  </si>
  <si>
    <t>5449,1</t>
  </si>
  <si>
    <t>1793,7</t>
  </si>
  <si>
    <t>1777,9</t>
  </si>
  <si>
    <t>1282,3</t>
  </si>
  <si>
    <t>1255,7</t>
  </si>
  <si>
    <t>2055,8</t>
  </si>
  <si>
    <t>2055,7</t>
  </si>
  <si>
    <t>486,4</t>
  </si>
  <si>
    <t>853</t>
  </si>
  <si>
    <t>25</t>
  </si>
  <si>
    <t>8040155490</t>
  </si>
  <si>
    <t>181,4</t>
  </si>
  <si>
    <t>57,2</t>
  </si>
  <si>
    <t>118</t>
  </si>
  <si>
    <t>95,3</t>
  </si>
  <si>
    <t>691,1</t>
  </si>
  <si>
    <t>264,1</t>
  </si>
  <si>
    <t>970,2</t>
  </si>
  <si>
    <t>363,6</t>
  </si>
  <si>
    <t>83</t>
  </si>
  <si>
    <t>1314</t>
  </si>
  <si>
    <t>908</t>
  </si>
  <si>
    <t>0106</t>
  </si>
  <si>
    <t>8040182050</t>
  </si>
  <si>
    <t>1147,6</t>
  </si>
  <si>
    <t>327,4</t>
  </si>
  <si>
    <t>16,9</t>
  </si>
  <si>
    <t>21,1</t>
  </si>
  <si>
    <t>73,3</t>
  </si>
  <si>
    <t>Финансовое обеспечение функций по переданным полномочиям</t>
  </si>
  <si>
    <t>1555,3</t>
  </si>
  <si>
    <t>8040255490</t>
  </si>
  <si>
    <t>26,9</t>
  </si>
  <si>
    <t>8,5</t>
  </si>
  <si>
    <t>8040278090</t>
  </si>
  <si>
    <t>351,4</t>
  </si>
  <si>
    <t>109,7</t>
  </si>
  <si>
    <t>41,2</t>
  </si>
  <si>
    <t>4,6</t>
  </si>
  <si>
    <t>8040278391</t>
  </si>
  <si>
    <t>409,1</t>
  </si>
  <si>
    <t>119,8</t>
  </si>
  <si>
    <t>8040278470</t>
  </si>
  <si>
    <t>301,3</t>
  </si>
  <si>
    <t>90,5</t>
  </si>
  <si>
    <t>67,3</t>
  </si>
  <si>
    <t xml:space="preserve">«Финансовое обеспечение деятельности МКУ «Служба  хозяйственно-технического обеспечения»  </t>
  </si>
  <si>
    <t>21689,2</t>
  </si>
  <si>
    <t>21686,5</t>
  </si>
  <si>
    <t>8040300590</t>
  </si>
  <si>
    <t>12723,1</t>
  </si>
  <si>
    <t>112</t>
  </si>
  <si>
    <t>38,2</t>
  </si>
  <si>
    <t>3615,8</t>
  </si>
  <si>
    <t>3615,7</t>
  </si>
  <si>
    <t>38,5</t>
  </si>
  <si>
    <t>38,1</t>
  </si>
  <si>
    <t>4207,4</t>
  </si>
  <si>
    <t>4205,2</t>
  </si>
  <si>
    <t>4,2</t>
  </si>
  <si>
    <t>727</t>
  </si>
  <si>
    <t>335</t>
  </si>
  <si>
    <t xml:space="preserve">ПОДПРОГРАММА 5
</t>
  </si>
  <si>
    <t>Дорожное хозяйство Бутурлиновского муниципального района</t>
  </si>
  <si>
    <t>72928,0</t>
  </si>
  <si>
    <t xml:space="preserve">Основное 
мероприятие 5. 1 </t>
  </si>
  <si>
    <t>Ремонт и содержание автомобильных дорог</t>
  </si>
  <si>
    <t>51332,2</t>
  </si>
  <si>
    <t>0409</t>
  </si>
  <si>
    <t>80501S8850</t>
  </si>
  <si>
    <t xml:space="preserve">Основное 
мероприятие 5. 3 </t>
  </si>
  <si>
    <t>Передача полномочий сельским поселениям на осуществление дорожной деятельности</t>
  </si>
  <si>
    <t>21595,8</t>
  </si>
  <si>
    <t>8050381600</t>
  </si>
  <si>
    <t xml:space="preserve">ПОДПРОГРАММА 6
</t>
  </si>
  <si>
    <t xml:space="preserve">Обеспечение общественного порядка 
и противодействие преступности  
на территории Бутурлиновского 
муниципального района 
</t>
  </si>
  <si>
    <t>1748,4</t>
  </si>
  <si>
    <t xml:space="preserve">Основное 
мероприятие 6. 1 </t>
  </si>
  <si>
    <t>Организационные мероприятия</t>
  </si>
  <si>
    <t>Мероприятие 6.1.1</t>
  </si>
  <si>
    <t>Рассмотрение вопросов профилактики правонарушений на заседаниях районных межведомственных комиссий</t>
  </si>
  <si>
    <t>Мероприятие 6.1.2</t>
  </si>
  <si>
    <t>Систематическое изучение состояния общественного порядка, профилактики правонарушений и формирования правосознания граждан</t>
  </si>
  <si>
    <t>Мероприятие 6.1.3</t>
  </si>
  <si>
    <t>Проведение координационных совещаний с главами поселений, председателями общественных ИДН, органами и учреждениями системы профилактики по вопросу профилактики безнадзорности,  правонарушений и преступлений несовершеннолетних.</t>
  </si>
  <si>
    <t>Мероприятие 6.1.4</t>
  </si>
  <si>
    <t>Проведение районных семинаров-совещаний с руководителями образовательных  организаций, заместителями директоров по воспитательной работе по вопросу профилактики безнадзорности,  правонарушений и преступлений несовершеннолетних.</t>
  </si>
  <si>
    <t>Мероприятие 6.1.5</t>
  </si>
  <si>
    <t>Мониторинг   состояния   детской   и   подростковой   преступности, алкоголизма, наркомании среди несовершеннолетних в районе.</t>
  </si>
  <si>
    <t>Мероприятие 6.1.6</t>
  </si>
  <si>
    <t>Проведение мониторинга  наркоситуации  в районе</t>
  </si>
  <si>
    <t>Мероприятие 6.1.7</t>
  </si>
  <si>
    <r>
      <t>Организация проведения медико-</t>
    </r>
    <r>
      <rPr>
        <sz val="12"/>
        <color indexed="63"/>
        <rFont val="Times New Roman"/>
        <family val="1"/>
        <charset val="204"/>
      </rPr>
      <t>социологического</t>
    </r>
    <r>
      <rPr>
        <sz val="12"/>
        <rFont val="Times New Roman"/>
        <family val="1"/>
        <charset val="204"/>
      </rPr>
      <t xml:space="preserve"> обследования обучающихся  в образовательных организациях, с целью выявления общего состояния здоровья, выявления лиц, склонных к употреблению ПАВ.</t>
    </r>
  </si>
  <si>
    <t>Мероприятие 6.1.8</t>
  </si>
  <si>
    <t>Организация проведения социально-психологического тестирования обучающихся общеобразовательных организаций Бутурлиновского муниципального района, направленного на раннее немедицинское потребление наркотических средств и психотропных веществ.</t>
  </si>
  <si>
    <t>Мероприятие 6.1.9</t>
  </si>
  <si>
    <t>Совершенствование   воспитательно-профилактической   работы   с   подростками «группы  риска»,  особенно склонных к суицидальному поведению, организация  постоянного  контроля  за  их  поведением  для принятия оперативных и действенных мер воздействия.</t>
  </si>
  <si>
    <t>Основное 
мероприятие 6. 2</t>
  </si>
  <si>
    <t>Профилактика правонарушений среди несовершеннолетних и молодежи</t>
  </si>
  <si>
    <t>Мероприятие 6.2.1.</t>
  </si>
  <si>
    <t>Организация и проведение межведомственной профилактической операции "Каникулы", направленной на предупреждение безнадзорности и правонарушений несовершеннолетних</t>
  </si>
  <si>
    <t>Мероприятие 6.2.2.</t>
  </si>
  <si>
    <t>Организация и проведение межведомственных профилактических рейдов: «Подросток», «Семья» и т.д.</t>
  </si>
  <si>
    <t>Мероприятие 6.2.3.</t>
  </si>
  <si>
    <t>Выявление и постановка на учет семей с детьми, находящихся в социально опасном положении.</t>
  </si>
  <si>
    <t>Мероприятие 6.2.4.</t>
  </si>
  <si>
    <t>Проведение «круглых» столов, правовых вечеров, встреч, бесед с учащимися образовательных организаций района.</t>
  </si>
  <si>
    <t>Мероприятие 6.2.5.</t>
  </si>
  <si>
    <t>Проведение в образовательных организациях декад правовых знаний с участием сотрудников правоохранительных органов.</t>
  </si>
  <si>
    <t>Мероприятие 6.2.6.</t>
  </si>
  <si>
    <t>Обеспечение принятия индивидуальных профилактических мер к каждому несовершеннолетнему, состоящему на профилактическом учете</t>
  </si>
  <si>
    <t>Мероприятие 6.2.7.</t>
  </si>
  <si>
    <t>Мероприятие 6.2.8.</t>
  </si>
  <si>
    <t>Организация и проведение комплексных оздоровительных, физкультурно-спортивных и агитационно-пропагандистских мероприятий (соревнований, спартакиад, спортивных праздников, фестивалей, вечеров, слетов, экскурсий и т.д.) с  наибольшим вовлечением в них несовершеннолетних и молодежи «группы риска»</t>
  </si>
  <si>
    <t>Мероприятие 6.2.9.</t>
  </si>
  <si>
    <t>Организация отдыха и оздоровления детей и подростков из семей социального риска, малообеспеченных семей в ДОЛах Воронежской области</t>
  </si>
  <si>
    <t>Мероприятие 6.2.10.</t>
  </si>
  <si>
    <t>Мероприятие 6.2.11.</t>
  </si>
  <si>
    <t>Проведение работы по квотированию рабочих мест для выпускников, детейсирот, детей, оставшихся без попечения родителей, несовершеннолетних, освободившихся из специализированных учреждений закрытого типа.</t>
  </si>
  <si>
    <t>Основное 
мероприятие 6. 3</t>
  </si>
  <si>
    <t xml:space="preserve">Профилактика правонарушений и преступлений, связанных с незаконным оборотом наркотиков,
предупреждение пьянства и алкоголизма в молодежной среде
</t>
  </si>
  <si>
    <t>Мероприятие 6.3.1.</t>
  </si>
  <si>
    <t>Разработка и осуществление комплексных мер по выявлению и перекрытию каналов распространения наркотиков, путей и способов их перевозки, доставки в район.</t>
  </si>
  <si>
    <t>Мероприятие 6.3.2.</t>
  </si>
  <si>
    <t>Проведение комплексных профилактических операций  «Мак», «Конопля», «Канал» и др. в целях уничтожения и пресечения поступления в незаконный оборот наркотических средств растительного происхождения.</t>
  </si>
  <si>
    <t>Мероприятие 6.3.3.</t>
  </si>
  <si>
    <t>Организация и проведение совместных мероприятий по выявлению и уничтожению дикорастущих и незаконных посевов  наркотикосодержащих культур на территории района</t>
  </si>
  <si>
    <t>Мероприятие 6.3.4.</t>
  </si>
  <si>
    <t>Осуществление отработки мест с массовым пребыванием граждан с целью выявления  и пресечения правонарушений и преступлений, связанных с незаконным оборотом наркотиков, алкогольной продукции, в том числе фактов продажи алкогольной продукции несовершеннолетним.</t>
  </si>
  <si>
    <t>Мероприятие 6.3.5.</t>
  </si>
  <si>
    <t>Организация и проведение комплексных 
оздоровительных, агитационно-пропагандистских мероприятий( праздников, фестивалей, вечеров, экскурсий) с наибольшим вовлечением в них несовершеннолетних и молодежи «группы риска»</t>
  </si>
  <si>
    <t>Мероприятие 6.3.6.</t>
  </si>
  <si>
    <t>Мероприятие 6.3.7.</t>
  </si>
  <si>
    <t>Проведение разнообразных по форме воспитательных мероприятий в  системе образования по профилактике злоупотребления ПАВ и формированию здорового образа жизни.</t>
  </si>
  <si>
    <t>Мероприятие 6.3.8.</t>
  </si>
  <si>
    <t>Организация и проведение  соревнований по различным видам спорта</t>
  </si>
  <si>
    <t>Мероприятие 6.3.9.</t>
  </si>
  <si>
    <t>Организация и проведение индивидуально-профилактической работы с несовершеннолетними и молодежью  «группы риска», направленной на формирование здорового образа жизни</t>
  </si>
  <si>
    <t>Мероприятие 6.3.10.</t>
  </si>
  <si>
    <t>Проведение молодежных антинаркотических акций:
- «Молодежь за здоровый образ жизни!»;
- «Я выбираю жизнь!»;
- «Молодежь против алкоголя, наркотиков и табачного дыма»</t>
  </si>
  <si>
    <t>Мероприятие 6.3.11.</t>
  </si>
  <si>
    <t>Пропаганда здорового образа жизни, освещение проблем, связанных с наркоманией и алкоголизмом и путей их решения через СМИ.</t>
  </si>
  <si>
    <t>Основное 
мероприятие 6. 4</t>
  </si>
  <si>
    <t>Профилактика правонарушений  связанных с экстремизмом и терроризмом.</t>
  </si>
  <si>
    <t>Мероприятие 6.4.1.</t>
  </si>
  <si>
    <t>Освещение в  средствах массовой информации вопросов противодействия экстремизму, терроризму, а также разъяснению требований законодательства, предусматривающих ответственность за правонарушения экстремистской направленности</t>
  </si>
  <si>
    <t>Мероприятие 6.4.2.</t>
  </si>
  <si>
    <t>Проведение информационных компаний по профилактике терроризма, экстремизма, ксенофобии, пропаганде этнокультурной толерантности в молодежной среде</t>
  </si>
  <si>
    <t>Мероприятие 6.4.3.</t>
  </si>
  <si>
    <t xml:space="preserve">Организация   информирования
населения  о  действиях  при
угрозе         возникновения тер-рористических   актов   в местах массового  пребывания людей,  в   том   числе   на транспорте.                 
</t>
  </si>
  <si>
    <t>Мероприятие 6.4.4.</t>
  </si>
  <si>
    <t>Разработка и внедрение в практическую деятельность системы межведомственного взаимодействия  на местном уровне, регулирующую осуществление комплексной профилактической работы с лицами, входящими в состав неформальных молодежных группировок</t>
  </si>
  <si>
    <t>Мероприятие 6.4.5.</t>
  </si>
  <si>
    <t>Проведение комплексных обследований объектов повышенной опасности и жизнеобеспечения на предмет состояния режимно-охранных мер, порядка хранения взрывчатых, радиоактивных, отравляющих веществ, оценки степени оснащенности средствами защиты, определения потребностей в создании и замене запасов средств индивидуальной и коллективной защиты от воздействия аварий техногенного характера и террористических актов с применением химических, биологических и радиационно-опасных веществ</t>
  </si>
  <si>
    <t>Мероприятие 6.4.6.</t>
  </si>
  <si>
    <t>Проведение регулярных тренировочных  занятий в рамках инструкций о действиях  должностных лиц, дежурно-диспетчерских служб и персонала, уязвимых в  террористическом отношении объектов, при возникновении чрезвычайных ситуаций, в т.ч. при угрозе и совершении террористических акций. По результатам тренировок внесение необходимых изменений и дополнений в инструкции</t>
  </si>
  <si>
    <t>Мероприятие 6.4.7.</t>
  </si>
  <si>
    <t>Проведение тренировок по тематике гражданской обороны в образовательных организациях района</t>
  </si>
  <si>
    <t>Мероприятие 6.4.8.</t>
  </si>
  <si>
    <t>Проведение в образовательных учебных заведениях района мероприятий по профилактике «телефонного терроризма». Введение в качестве предупредительной  меры отработки сорванных занятий во внеурочное время</t>
  </si>
  <si>
    <t>Мероприятие 6.4.9.</t>
  </si>
  <si>
    <t>Совершенствование    механизмов      профилактики      и противодействия экстремизму и другим асоциальным проявлениям в подростковой и молодежной среде.</t>
  </si>
  <si>
    <t>Мероприятие 6.4.10.</t>
  </si>
  <si>
    <t xml:space="preserve">Осуществление      комплекса
межведомственных мероприя-тий по   выявлению  экстреми-стки настроенных           членов
политизированных религиоз-ных структур,       неформаль-ных молодежных   объедине-ний,   в целях             пресечения
противоправных     действий,
направленных    на    подрыв
конституционного      строя,
возбуждение    национальной,
расовой     и    религиозной
неприязни, эскалацию  очагов
напряженности,   организацию
массовых беспорядков        
</t>
  </si>
  <si>
    <t>Мероприятие 6.4.11.</t>
  </si>
  <si>
    <t xml:space="preserve">Проведение   разъяснительной
работы   в   образовательных
учреждениях об  уголовной  и
административной  ответствен- ности  за националистические  и   иные экстремистские проявления 
</t>
  </si>
  <si>
    <t>Мероприятие 6.4.12.</t>
  </si>
  <si>
    <t xml:space="preserve">Организация в учебных заведениях города профилактической работы, направленной на недопущение вовлечения детей и подростков в незаконную деятельность религиозных сект и экстремистских организаций Распространение идей межнациональной терпимости, дружбы, добрососедства, взаимного уважения
</t>
  </si>
  <si>
    <t>Мероприятие 6.4.13.</t>
  </si>
  <si>
    <t xml:space="preserve">Организация и проведение комплексных мероприятий, направленных на профилактику экстремизма и развитие толерантности
</t>
  </si>
  <si>
    <t>Мероприятие 6.4.14.</t>
  </si>
  <si>
    <t>Осуществление комплекса мероприятий по выявлению и пресечению изготовления, распространения литературы, аудио и видеоматериалов экстремистского толка, пропагандирующих разжигание национальной расовой и религиозной вражды</t>
  </si>
  <si>
    <t>Мероприятие 6.4.15.</t>
  </si>
  <si>
    <t xml:space="preserve">Организация заседаний «круг-лого стола» «Толерантность как инструмент профилактики экс-тремизма в молодежной среде»  с участием православной церк-ви, образовательных организа-ций, культуры, общественных 
организаций, СМИ, правоохра-нительных органов, прокуратуры.
</t>
  </si>
  <si>
    <t>Мероприятие 6.4.16.</t>
  </si>
  <si>
    <t>Организация и проведение мероприятий, посвященных Дню народного единства, Дню толерантности.</t>
  </si>
  <si>
    <t>Основное 
мероприятие 6. 5</t>
  </si>
  <si>
    <t>Предупреждение и профилактика дорожно-транспортного травматизма.</t>
  </si>
  <si>
    <t>Мероприятие 6.5.1.</t>
  </si>
  <si>
    <t>Организация и проведение мониторинга безопасности дорожного движения на территории района. Определить основные проблемы и методы их решения.</t>
  </si>
  <si>
    <t>Мероприятие 6.5.2.</t>
  </si>
  <si>
    <t>Разработать и распространить среди населения района памятки (листовки) с информацией о предупреждении опасного поведения участников дорожного движения.</t>
  </si>
  <si>
    <t>Мероприятие 6.5.3.</t>
  </si>
  <si>
    <t>Использование возможности СМИ в проведении пропагандистской кампании, направленной на формирование среди участников дорожного движения стереотипов законопослушного поведения.</t>
  </si>
  <si>
    <t>Мероприятие 6.5.4.</t>
  </si>
  <si>
    <t>Мероприятие 6.5.5.</t>
  </si>
  <si>
    <t>Профилактическая работа с водителями, допускающими нарушения ПДД.</t>
  </si>
  <si>
    <t>Мероприятие 6.5.6.</t>
  </si>
  <si>
    <t>Организация в образовательных  организациях района работы   юных инспекторов     безопасности дорожного          движения.</t>
  </si>
  <si>
    <t>Мероприятие 6.5.7.</t>
  </si>
  <si>
    <t>Организация         изучения правил дорожного     движения     в профильных     кружках     и детских объединениях  </t>
  </si>
  <si>
    <t>Мероприятие 6.5.8.</t>
  </si>
  <si>
    <t>Обобщение опыта работы образовательных организаций различного вида (школы, детские сады, ДДТ и т.д.) по профилактике детского дорожно-транспортного травматизма, по обучению детей правилам безопасного поведения на улицах и дорогах, воспитанию сознательного и ответственного участника дорожного движения.</t>
  </si>
  <si>
    <t>Мероприятие 6.5.9.</t>
  </si>
  <si>
    <t xml:space="preserve">Реализация         комплекса
мероприятий    в     области
предупреждения     нарушений
правил дорожного движения  и
профилактики        детского
дорожно-транспортного       
травматизма  
</t>
  </si>
  <si>
    <t>Мероприятие 6.5.10.</t>
  </si>
  <si>
    <t>Организация и проведение районных акций по профилактике дорожно-транспортного травматизма: «Внимание, светофор!», «Осторожно, мопед!», «Мы за безопасность на дорогах»  и др.</t>
  </si>
  <si>
    <t>Мероприятие 6.5.11.</t>
  </si>
  <si>
    <t>Организация и проведение конкурса проектов маршрутов безопасного движения «Мой безопасный путь домой»</t>
  </si>
  <si>
    <t>Мероприятие 6.5.12.</t>
  </si>
  <si>
    <t>Организация и проведение на территории района месячника "За безопасность дорожного движения"</t>
  </si>
  <si>
    <t>Мероприятие 6.5.13.</t>
  </si>
  <si>
    <t>Проведение районных соревнований «Школа безопасности»</t>
  </si>
  <si>
    <t>Мероприятие 6.5.14.</t>
  </si>
  <si>
    <t>Оформление уголков безопасности дорожного движения в образовательных организациях, дошкольных организациях, учреждениях дополнительного образования.</t>
  </si>
  <si>
    <t>Мероприятие 6.5.15.</t>
  </si>
  <si>
    <t>Организация книжных выставок и книжных уголков по ПДД в образовательных организациях, дошкольных организациях, учреждениях дополнительного образования и учреждениях культуры.</t>
  </si>
  <si>
    <t>Мероприятие 6.5.16.</t>
  </si>
  <si>
    <t>Проведение просветительской работы с родителями по предупреждению детского дорожно-транспортного травматизма</t>
  </si>
  <si>
    <t>Обеспечение эксплуатации системы видеонаблюдения «Безопасный город»</t>
  </si>
  <si>
    <t>8060680200</t>
  </si>
  <si>
    <t>Организация профилактики преступлений 
и правонарушений в общественных местах</t>
  </si>
  <si>
    <t>Мероприятие 6.7.1.</t>
  </si>
  <si>
    <t>Проведение проверок обеспечения технической укреплен-ности и противопожарной безопасности объектов и учреждений с массовым пребыванием граждан</t>
  </si>
  <si>
    <t>Мероприятие 6.7.2.</t>
  </si>
  <si>
    <t>Оборудование средствами видеонаблюдения территорий прилегающих к торговым объектам, расположенным на территории района.</t>
  </si>
  <si>
    <t>Мероприятие 6.7.3.</t>
  </si>
  <si>
    <t>Организация и проведение рейдовых мероприятий по    выявлению   подпольных клубов игровых  автоматов  и интернет-салонов   </t>
  </si>
  <si>
    <t>Мероприятие 6.7.4.</t>
  </si>
  <si>
    <t>Информирование граждан о способах и средствах правомерной защиты от преступных и иных посягательств путем проведения соответствующей разъяснительной работы в средствах массовой информации.</t>
  </si>
  <si>
    <t>Формирование института социальной профилактики  и вовлечение общественности в предупреждение правонарушений</t>
  </si>
  <si>
    <t>Мероприятие 6.8.1.</t>
  </si>
  <si>
    <t>Организация привлечения товариществ
 собственников жилья, домовых комитетов, уличкомов к проведению мероприятий по предупреждению правонарушений в занимаемых жилых помещениях.</t>
  </si>
  <si>
    <t>Профилактика нарушений законодательства о гражданстве, предупреждение и пресечение нелегальной миграции</t>
  </si>
  <si>
    <t>Мероприятие 6.9.1.</t>
  </si>
  <si>
    <t xml:space="preserve">Осуществление      комплекса
мер по противодействию неле-гальной миграции, в том числе проверка законности пребыва-ния на территории Российской Федерации и трудовой деятель-ности иностранных граждан, соблюдения ими налогового законодательства РФ.                  
</t>
  </si>
  <si>
    <t>Основное 
мероприятие 6.10</t>
  </si>
  <si>
    <t>Профилактика социальной реабилитации лиц, осужденных без изоляции от общества, 
а также лиц, освободившихся из мест лишения свободы</t>
  </si>
  <si>
    <t>Мероприятие 6.10.1.</t>
  </si>
  <si>
    <t>Проведение работы по социальной адаптации лиц, освободившихся из мест лишения свободы, оказание содействия в оформлении документов, удостоверяющих личность.</t>
  </si>
  <si>
    <t>Мероприятие 6.10.2.</t>
  </si>
  <si>
    <t>Обеспечение занятости граждан, в том числе несовершеннолетних, осужденных к обязательным, исправительным работам, условно-осужденным, а также освободившихся из учреждений уголовно-исполнительной системы, оказание им помощи в трудовом и бытовом устройстве.</t>
  </si>
  <si>
    <t>Мероприятие 6.10.3.</t>
  </si>
  <si>
    <t>Организация профессиональной подготовки, переподготовки, повышения квалификации безработных граждан</t>
  </si>
  <si>
    <t>Мероприятие 6.10.4.</t>
  </si>
  <si>
    <t>Оказание первичной медико-санитарной помощи в амбулаторно-поликлинических, стационарно-поликлинических и больничных учреждениях, скорой медицинской помощи  лицам, страдающим алкогольной, наркотической зависимостью освободившихся из мест лишения свободы.</t>
  </si>
  <si>
    <t>Мероприятие 6.10.5.</t>
  </si>
  <si>
    <t>Проведение совместных рейдовых мероприятий по местам проживания граждан, состоящих на учете в правоохранительных органах.</t>
  </si>
  <si>
    <t>Основное 
мероприятие 6.11</t>
  </si>
  <si>
    <t>Укрепление материально – технического 
обеспечения базы полиции</t>
  </si>
  <si>
    <t>Мероприятие 6.11.1.</t>
  </si>
  <si>
    <t>Обеспечение участковых уполномоченных полиции служебными помещениями</t>
  </si>
  <si>
    <t>Мероприятие 6.11.2.</t>
  </si>
  <si>
    <t>Обеспечение служебных помещений участковых уполномоченных полиции телефонной связью и проведение в них необходимых ремонтных работ</t>
  </si>
  <si>
    <t>Мероприятие 6.11.3.</t>
  </si>
  <si>
    <t>Обеспечение участковых уполномоченных полиции жилыми помещениями</t>
  </si>
  <si>
    <t>Основное 
мероприятие 6.12</t>
  </si>
  <si>
    <t>Информационно-методическое обеспечение 
работы, направленной на профилактику правонарушений</t>
  </si>
  <si>
    <t>Мероприятие 6.12.1.</t>
  </si>
  <si>
    <t>Продолжение работы по формированию банка данных о несовершеннолетних, не посещающих или систематически пропускающих занятия без уважительной причины в образовательных организациях района</t>
  </si>
  <si>
    <t>Мероприятие 6.12.2.</t>
  </si>
  <si>
    <t>Продолжение формирования районного банка данных семей и детей, находящихся в социально опасном положении</t>
  </si>
  <si>
    <t>Мероприятие 6.12.3.</t>
  </si>
  <si>
    <t>Продолжение формирования базы данных о лицах, допускающих немедицинское потребление наркотических средств и психотропных веществ и причастных к их незаконному обороту.</t>
  </si>
  <si>
    <t>Мероприятие 6.12.4.</t>
  </si>
  <si>
    <t>Продолжение работы по формированию базы данных о лицах освободившихся из мест лишения свободы, условно-осужденных граждан, семейных дебоширов.</t>
  </si>
  <si>
    <t>Основное мероприятие 6.13.</t>
  </si>
  <si>
    <t>Организация проведения мероприятий по охране общественного порядка с привлечением членов казачьих обществ, внесенных в государственный реестр казачьих обществ в Российской Федерации</t>
  </si>
  <si>
    <t>"Развитие сельского хозяйства, производства пищевых продуктов и инфраструктуры агропродовольственного рынка Бутурлиновского муниципального района Воронежской области на период 2023-2030 годы"</t>
  </si>
  <si>
    <t>исполнитель 1</t>
  </si>
  <si>
    <t>исполнитель 2</t>
  </si>
  <si>
    <t>Развитие подотрасли растениеводства, переработки и реализации продукции растениеводства</t>
  </si>
  <si>
    <t xml:space="preserve">Основное мероприятие 1.2 </t>
  </si>
  <si>
    <t>Мероприятие 1.2.1</t>
  </si>
  <si>
    <t>Развитие подотрасли животноводства, переработки и реализации продукции животноводства</t>
  </si>
  <si>
    <t>Развитие мясного скотоводства</t>
  </si>
  <si>
    <t xml:space="preserve">                                                                                                                                                                                       </t>
  </si>
  <si>
    <t>Техническая и технологическая модернизация</t>
  </si>
  <si>
    <t>Обеспечение реализации  муниципальной программы</t>
  </si>
  <si>
    <t>0405</t>
  </si>
  <si>
    <t>2720,80162</t>
  </si>
  <si>
    <t>2720,75643</t>
  </si>
  <si>
    <t xml:space="preserve">Основное 
мероприятие 6.1 </t>
  </si>
  <si>
    <t>Создние условий и предпосылок для развития агропромышленного комплекса</t>
  </si>
  <si>
    <t xml:space="preserve">Основное мероприятие 6.2 </t>
  </si>
  <si>
    <t>Обеспечение деятельности подведомственных учреждений</t>
  </si>
  <si>
    <t>1505,902</t>
  </si>
  <si>
    <t>1505,89614</t>
  </si>
  <si>
    <t>13,249</t>
  </si>
  <si>
    <t>13,24023</t>
  </si>
  <si>
    <t>436,389</t>
  </si>
  <si>
    <t>436,37361</t>
  </si>
  <si>
    <t>10,310</t>
  </si>
  <si>
    <t>10,29582</t>
  </si>
  <si>
    <t>13,8</t>
  </si>
  <si>
    <t>73,852</t>
  </si>
  <si>
    <t>6,9</t>
  </si>
  <si>
    <t>6,90</t>
  </si>
  <si>
    <t>12,112</t>
  </si>
  <si>
    <t>8,500</t>
  </si>
  <si>
    <t>2,895</t>
  </si>
  <si>
    <t>2,89437</t>
  </si>
  <si>
    <t>127,260</t>
  </si>
  <si>
    <t>127,25964</t>
  </si>
  <si>
    <t>42,066</t>
  </si>
  <si>
    <t>7,425</t>
  </si>
  <si>
    <t>164,3639</t>
  </si>
  <si>
    <t>63,21292</t>
  </si>
  <si>
    <t>198,9648</t>
  </si>
  <si>
    <t>30,4</t>
  </si>
  <si>
    <t>3,2</t>
  </si>
  <si>
    <t>ПОДПРОГРАММА К</t>
  </si>
  <si>
    <t>Комплексное развитие сельских территорий Бутурлиновского муниципального раона</t>
  </si>
  <si>
    <t>0503</t>
  </si>
  <si>
    <t>25К02L5760</t>
  </si>
  <si>
    <t>3965,12143</t>
  </si>
  <si>
    <t>Основное мероприятие К01</t>
  </si>
  <si>
    <t>Создание условий для обеспечения доступным и комфортным жильем сельского населения</t>
  </si>
  <si>
    <t>Основное мероприятие К02</t>
  </si>
  <si>
    <t>Создание и развитие инфраструктуры на сельских территориях</t>
  </si>
  <si>
    <t>Основное мероприятие К03</t>
  </si>
  <si>
    <t>Развитие рынка труда (кадрового потенциала) на сельских территориях</t>
  </si>
  <si>
    <t>Региональный проект</t>
  </si>
  <si>
    <t>Региональный проект "Культурная среда"</t>
  </si>
  <si>
    <t>ПОДПРОГРАММА 8</t>
  </si>
  <si>
    <t>Обеспечение эпизоотического и ветеринарно-санитарного благополучия на территории Бутурлиновского муниципального района</t>
  </si>
  <si>
    <t>Основное мероприятие 8.1</t>
  </si>
  <si>
    <t>Обеспечение проведения противоэпизоотических мероприятий</t>
  </si>
  <si>
    <t>812,3</t>
  </si>
  <si>
    <t>809,24901</t>
  </si>
  <si>
    <t>ПОДПРОГРАММА 9</t>
  </si>
  <si>
    <t>Развитие мелиорации земель сельскохозяйственного назначения Бутурлиновского муниципального района</t>
  </si>
  <si>
    <t xml:space="preserve">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</t>
  </si>
  <si>
    <t>Отдел финансов администрации Бутурлиновского муниципального района</t>
  </si>
  <si>
    <t>Управление муниципальными  финансами</t>
  </si>
  <si>
    <t>Нормативное правовое регулирование в сфере бюджетного процесса в Бутурлиновском муниципальном районе Воронежской области</t>
  </si>
  <si>
    <t>Составление проекта районного бюджета на очередной финансовый год и плановый период</t>
  </si>
  <si>
    <t>Организация исполнения районного бюджета и формирование бюджетной отчетности</t>
  </si>
  <si>
    <t>Мероприятие 1.3.1</t>
  </si>
  <si>
    <t xml:space="preserve">Управление резервным фондом администрации  Бутурлиновского  муниципального района   и иными резервами на исполнение расходных обязательств района  </t>
  </si>
  <si>
    <t>Мероприятие 1.4.1</t>
  </si>
  <si>
    <t xml:space="preserve">Управление муниципальным долгом  Бутурлиновского муниципального района </t>
  </si>
  <si>
    <t>Мероприятие 1.5.1</t>
  </si>
  <si>
    <t>Обеспечение внутреннего муниципального финансового контроля</t>
  </si>
  <si>
    <t>Мероприятие 1.6.1</t>
  </si>
  <si>
    <t xml:space="preserve">Обеспечение доступности информации о бюджетном процессе в Бутурлиновском  муниципальном районе  </t>
  </si>
  <si>
    <t>Мероприятие 1.7.1</t>
  </si>
  <si>
    <t xml:space="preserve">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</t>
  </si>
  <si>
    <t xml:space="preserve">Основное 
мероприятие 2.1 </t>
  </si>
  <si>
    <t xml:space="preserve">Совершенствование системы распределения межбюджетных трансфертов городским и сельским поселениям </t>
  </si>
  <si>
    <t>39 2 01 20540</t>
  </si>
  <si>
    <t>39 2 01 81600</t>
  </si>
  <si>
    <t>1403</t>
  </si>
  <si>
    <t>39 2 01 20570</t>
  </si>
  <si>
    <t>39 2 01 88510</t>
  </si>
  <si>
    <t>39 2 01 88520</t>
  </si>
  <si>
    <t xml:space="preserve">Основное мероприятие 2.2 </t>
  </si>
  <si>
    <t xml:space="preserve">Выравнивание бюджетной обеспеченности бюджетов городских и сельских поселений </t>
  </si>
  <si>
    <t>39 2 02 78050</t>
  </si>
  <si>
    <t>39 2 02 88041</t>
  </si>
  <si>
    <t xml:space="preserve">Поддержка мер по обеспечению сбалансированности городских и  сельских поселений </t>
  </si>
  <si>
    <t>39 2 03 88042</t>
  </si>
  <si>
    <t>39 2 03 S8042</t>
  </si>
  <si>
    <t>Содействие повышению качества управления муниципальными финансами городских и сельских поселений</t>
  </si>
  <si>
    <t>Мероприятие 2.4.1</t>
  </si>
  <si>
    <t>Мероприятие 2.5.1</t>
  </si>
  <si>
    <t>Предоставление иных межбюджетных трансфертов для софинансирования расходных обязательств</t>
  </si>
  <si>
    <t>39 2 06 80200</t>
  </si>
  <si>
    <t>0401</t>
  </si>
  <si>
    <t>39 2 06 78430</t>
  </si>
  <si>
    <t>39 2 06 S8140</t>
  </si>
  <si>
    <t>39 2 06 S9120</t>
  </si>
  <si>
    <t>39 2 06 S8670</t>
  </si>
  <si>
    <t>0505</t>
  </si>
  <si>
    <t>39 2 06 S8100</t>
  </si>
  <si>
    <t>39 2 06 S8790</t>
  </si>
  <si>
    <t>39 2 06 S9370</t>
  </si>
  <si>
    <t>39 2 06 79180</t>
  </si>
  <si>
    <t xml:space="preserve">Финансовое обеспечение деятельности  МКУ "Централизованная бухгалтерия поселений Бутурлиновского муниципального района" </t>
  </si>
  <si>
    <t>39 2 07 00590</t>
  </si>
  <si>
    <t xml:space="preserve">Основное мероприятие 3. 1 </t>
  </si>
  <si>
    <t>Финансовое обеспечение деятельности отдела финансов администрации Бутурлиновского муниципального района</t>
  </si>
  <si>
    <t>ИТОГО ПО МП</t>
  </si>
  <si>
    <t>Удельный вес численности населения в возрасте 5 - 18 лет, охваченного образованием, в общей численности населения в возрасте 5 - 18 лет;</t>
  </si>
  <si>
    <t> %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</si>
  <si>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</t>
  </si>
  <si>
    <t>Удельный вес численности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</si>
  <si>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100 </t>
  </si>
  <si>
    <t>4</t>
  </si>
  <si>
    <t>Доля детей, охваченных образовательными программами дополнительного образования детей, в общей численности детей и молодежи в возрасте 5 - 18 лет</t>
  </si>
  <si>
    <t>5</t>
  </si>
  <si>
    <t>число одаренных детей, талантливой молодежи и их педагогов-наставников, получивших областную поддержку (премии), человек;</t>
  </si>
  <si>
    <t>Чел. </t>
  </si>
  <si>
    <t>число детей и молодежи, принявших участие в региональных, всероссийских, международных мероприятиях по различным направлениям деятельности, человек</t>
  </si>
  <si>
    <t>7</t>
  </si>
  <si>
    <t xml:space="preserve">Повышение доли педагогических и руководящих работников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</t>
  </si>
  <si>
    <t>8</t>
  </si>
  <si>
    <t xml:space="preserve">Количество молодых людей, вовлеченных в программы и проекты, направленные на интеграцию в жизнь общества </t>
  </si>
  <si>
    <t> чел.</t>
  </si>
  <si>
    <t>9</t>
  </si>
  <si>
    <t>Доля оздоровленных детей к общей численности детей школьного возраста в муниципальном районе</t>
  </si>
  <si>
    <t>% </t>
  </si>
  <si>
    <t>Удельный вес числа образовательных организаций, в которых созданы органы коллегиального управления с участием общественности, в общем числе образовательных организаций</t>
  </si>
  <si>
    <t>  %</t>
  </si>
  <si>
    <t>11</t>
  </si>
  <si>
    <t>Число уровней образования, на которых реализуются механизмы внешней оценки качества образования;</t>
  </si>
  <si>
    <t> Кол-во</t>
  </si>
  <si>
    <t>Удельный вес численности молодых людей в возрасте от 14 до 30 лет, участвующих в деятельности молодежных общественных объединений, в общей численности молодых людей от 14 до 30 лет;</t>
  </si>
  <si>
    <t>%</t>
  </si>
  <si>
    <t>13</t>
  </si>
  <si>
    <t>Количество образовательных организаций, принимающих участие в реализации мероприятий, направленных на проведение мониторинга достижений учащихся.</t>
  </si>
  <si>
    <t>Кол-во</t>
  </si>
  <si>
    <t>14</t>
  </si>
  <si>
    <t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единиц нарастающим итогом к 2023 году, единиц</t>
  </si>
  <si>
    <t>-</t>
  </si>
  <si>
    <t>15</t>
  </si>
  <si>
    <t>Численность обучающихся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 на территории муниципального района, тыс. человек нарастающим итогом к 2023 году</t>
  </si>
  <si>
    <t>ПОДПРОГРАММА 1 "Развитие дошкольного и общего образования на территории Бутурлиновского муниципального района"</t>
  </si>
  <si>
    <t>1.1.</t>
  </si>
  <si>
    <t>1.2.</t>
  </si>
  <si>
    <t>Доступность дошкольного образования для детей в возрасте от 2-х месяцев до 3-х лет</t>
  </si>
  <si>
    <t>1.3.</t>
  </si>
  <si>
    <t>Доступность дошкольного образования для детей в возрасте от 3-х  до 7 лет</t>
  </si>
  <si>
    <t>1.4.</t>
  </si>
  <si>
    <t>Доступность дошкольного образования для детей в возрасте от 5 до 7 лет</t>
  </si>
  <si>
    <t>1.5.</t>
  </si>
  <si>
    <t>Доля детей с ОВЗ осваивающих основные или адаптированные основные общеобразовательные программы в очной форме от общего количества обучающихся с ОВЗ на территории муниципального района</t>
  </si>
  <si>
    <t>1.6.</t>
  </si>
  <si>
    <t>Доля педагогических работников в возрасте до 35 лет в общей численности педагогических работников общеобразовательных организаций</t>
  </si>
  <si>
    <t>1.7.</t>
  </si>
  <si>
    <t>Удельный вес численности руководителей муниципальных организаций дошкольного образования, общеобразовательных организаций и организаций образования детей, прошедших в течение последних трех лет повышение квалификации или профессиональную переподготовку, в общей численности руководителей организаций дошкольного, общего образования детей</t>
  </si>
  <si>
    <t>1.8.</t>
  </si>
  <si>
    <t>Отношение среднемесячной заработной платы педагогических работников дошкольного образования к средней заработной плате в сфере общего образования</t>
  </si>
  <si>
    <t>1.9.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</si>
  <si>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</si>
  <si>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%  </t>
  </si>
  <si>
    <t>ПОДПРОГРАММА 2 "Социализация детей –сирот и детей, нуждающихся в особой заботе государства на территории Бутурлиновского муниципального района "</t>
  </si>
  <si>
    <t>2.1.</t>
  </si>
  <si>
    <t>Доля воспитанников областных государственных образовательных учреждений для детей с ограниченными возможностями здоровья, обеспеченных комфортными условиями обучения и проживания.</t>
  </si>
  <si>
    <t>2.2.</t>
  </si>
  <si>
    <t>Удельный вес лиц из числа детей-сирот и детей, оставшихся без попечения родителей, охваченных постинтернатным сопровождением, от общего числа выпускников областных образовательных учреждений интернатного типа для детей-сирот и детей, оставшихся без попечения родителей.</t>
  </si>
  <si>
    <t> % </t>
  </si>
  <si>
    <t>ПОДПРОГРАММА 3 "Развитие дополнительного образования и воспитания на территории Бутурлиновского муниципального района "</t>
  </si>
  <si>
    <t xml:space="preserve">3.1. </t>
  </si>
  <si>
    <t>Доля детей в возрасте от 5 до 18 лет, охваченных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лет).</t>
  </si>
  <si>
    <t xml:space="preserve">3.3. </t>
  </si>
  <si>
    <t>Доля детей в возрасте от 5 до 18 лет, получающих услуги дополнительное образование с использованием сертификата дополнительного образования.</t>
  </si>
  <si>
    <t>3.2.</t>
  </si>
  <si>
    <t>Число детей и молодежи, ставших лауреатами и призерами всероссийских, региональных и муниципальных мероприятий (конкурсов) человек</t>
  </si>
  <si>
    <t> Чел.</t>
  </si>
  <si>
    <t>3.3.</t>
  </si>
  <si>
    <t>Число одаренных детей, талантливой молодежи и их педагогов-наставников, получивших областную поддержку (премии), человек</t>
  </si>
  <si>
    <t>3.4.</t>
  </si>
  <si>
    <t>Количество региональных мероприятий в сфере дополнительного образования, воспитания и развития одаренности детей и молодежи, единиц</t>
  </si>
  <si>
    <t> Ед.</t>
  </si>
  <si>
    <t>3.5.</t>
  </si>
  <si>
    <t>Число детей и молодежи, принявших участие в муниципальных, региональных, всероссийских мероприятиях по различным направлениям деятельности, тысяч человек</t>
  </si>
  <si>
    <t>Чел.</t>
  </si>
  <si>
    <t>3.6.</t>
  </si>
  <si>
    <t>Количество грантов (субсидий), выданных общественным организациям, ведущим свою работу на территории Бутурлиновского муниципального района Воронежской области в области патриотического воспитания.</t>
  </si>
  <si>
    <t> единиц</t>
  </si>
  <si>
    <t>3.7.</t>
  </si>
  <si>
    <t>Количество педагогов сферы дополнительного образования и воспитания, принявших участие в семинарах, совещаниях, научно-практических конференциях и иных мероприятиях, тысяч человек;</t>
  </si>
  <si>
    <t>3.8.</t>
  </si>
  <si>
    <r>
      <t>Удельный вес численности руководителей муниципальных организаций дополнительного образования детей, прошедших в течение трех лет повышение квалификации или профессиональную переподготовку, в общей численности руководителей организаций дополнительного образования детей,</t>
    </r>
    <r>
      <rPr>
        <b/>
        <sz val="12"/>
        <color rgb="FF9933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%</t>
    </r>
  </si>
  <si>
    <t>3.9.</t>
  </si>
  <si>
    <t>Количество публикаций в СМИ, Интернет - пространстве, -теле, - радио сюжетов, освещающих основные мероприятия в сфере дополнительного образования и воспитания детей и молодежи, единиц</t>
  </si>
  <si>
    <t>ПОДПРОГРАММА 4 «Создание условий для организации отдыха и оздоровления детей и молодежи на территории Бутурлиновского муниципального района»</t>
  </si>
  <si>
    <t>4.1.</t>
  </si>
  <si>
    <t>4.2.</t>
  </si>
  <si>
    <t xml:space="preserve">Увеличение количества детей, находящихся в трудной жизненной ситуации, охваченных организованным отдыхом и оздоровлением в лагерях дневного пребывания, загородных детских оздоровительных и профильных лагерях, в общем количестве детей, находящихся в трудной жизненной ситуации </t>
  </si>
  <si>
    <t>4.3.</t>
  </si>
  <si>
    <t>Увеличение численности работников административно-управленческого и основного персонала оздоровительных учреждений, охваченных повышением квалификации.</t>
  </si>
  <si>
    <t>ПОДПРОГРАММА 5 "Обеспечение реализации муниципальной программы на территории Бутурлиновского муниципального района "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</si>
  <si>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</t>
  </si>
  <si>
    <t>ПОДПРОГРАММА 6 "Вовлечение молодёжи в социальную практику"</t>
  </si>
  <si>
    <t>6.1.</t>
  </si>
  <si>
    <t>Количество молодых людей, вовлечённых в программы и проекты, направленные на интеграцию в жизнь общества.</t>
  </si>
  <si>
    <t>Количество молодых людей, участвующих в различных формах самоорганизации и в структурах социальной направленности</t>
  </si>
  <si>
    <t>Количество мероприятий, проектов (программ), направленных на формирования правовых, культурных и нравственных ценностей среди молодёжи</t>
  </si>
  <si>
    <t>Количество военно - патриотических объединений, военно - спортивных молодёжных и детских организаций.</t>
  </si>
  <si>
    <t xml:space="preserve">Количество молодых людей, осведомлённых о потенциальных возможностях проявления социальной инициативы в общественной и общественно-политической жизни. </t>
  </si>
  <si>
    <t>чел</t>
  </si>
  <si>
    <t>МУНИЦИПАЛЬНАЯ ПРОГРАММА "Развитие образования"</t>
  </si>
  <si>
    <t>МУНИЦИПАЛЬНАЯ ПРОГРАММА "Развитие  культуры и спорта"</t>
  </si>
  <si>
    <t>Сведения
о достижении значений показателей (индикаторов) реализации муниципальных программ Бутурлиновского муниципального района Воронежской области
по состоянию на 01.01.2024 г.</t>
  </si>
  <si>
    <t>МУНИЦИПАЛЬНАЯ ПРОГРАММА "Развитие Бутурлиновского муниципального района"</t>
  </si>
  <si>
    <t xml:space="preserve">Темп роста промышленного производства в сопоставимых ценах </t>
  </si>
  <si>
    <t xml:space="preserve">Темп роста валовой продукции сельского хозяйства </t>
  </si>
  <si>
    <t xml:space="preserve">Темп роста оборота малых и средних предприятий </t>
  </si>
  <si>
    <t>Объем инвестиций в основной капитал (за исключением бюджетных средств)</t>
  </si>
  <si>
    <t>млн. рублей</t>
  </si>
  <si>
    <t>Доля сельского населения отдаленных и малонаселенных пунктов Бутурлиновского района, обеспеченного услугами торговли в общей численности жителей указанных населенных пунктов</t>
  </si>
  <si>
    <t>ПОДПРОГРАММА 1 "Развитие экономики, поддержка малого и среднего предпринимательства 
и управление муниципальным имуществом"</t>
  </si>
  <si>
    <t>104,3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</si>
  <si>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</t>
  </si>
  <si>
    <t>единиц</t>
  </si>
  <si>
    <t>268,2</t>
  </si>
  <si>
    <t>1.3</t>
  </si>
  <si>
    <t>ПОДПРОГРАММА 2 "Социальная поддержка граждан, защита населения от чрезвычайных ситуаций, охрана окружающей среды"</t>
  </si>
  <si>
    <t>Количество молодых семей, улучшивших жилищные условия с помощью государственной и муниципальной поддержки</t>
  </si>
  <si>
    <t>семей</t>
  </si>
  <si>
    <t>2.2</t>
  </si>
  <si>
    <t>Количество справочно-информационных материалов по вопросам защиты прав потребителей, размещенных в информационных ресурсах.</t>
  </si>
  <si>
    <t>ПОДПРОГРАММА 3 "Строительство (реконструкция) объектов муниципальной собственности, содействие развитию социальной и инженернной инфраструктуры района"</t>
  </si>
  <si>
    <t>3.1.</t>
  </si>
  <si>
    <t>Количество введенных в эксплуатацию объектов капитального строительства</t>
  </si>
  <si>
    <t>Удельный вес реализованных инвестиционных программ (проектов) развития социальной и инженерной инфраструктуры муниципального значения, от общего количества инвестиционных программ, прошедших конкурсный отбор на получение субсидий из областного бюджета, перечень которых утвержден постановлением правительства Воронежской области и срок реализации которых завершается в отчетном периоде – 100 %.</t>
  </si>
  <si>
    <t>ПОДПРОГРАММА 4 «Обеспечение реализации муниципальной программы»</t>
  </si>
  <si>
    <t>Доля неэффективных расходов бюджета Бутурлиновского муниципального района</t>
  </si>
  <si>
    <t>Уровень удовлетворенности населения деятельностью  органов местного самоуправления Бутурлиновского муниципального района</t>
  </si>
  <si>
    <t>70</t>
  </si>
  <si>
    <t>ПОДПРОГРАММА 5 «Дорожное хозяйство Бутурлиновского муниципального района»</t>
  </si>
  <si>
    <t>Увеличение доли автомобильных дорог Бутурлиновского муниципального района,  соответствующих нормативным требованиям</t>
  </si>
  <si>
    <t>32,43</t>
  </si>
  <si>
    <t>47,4</t>
  </si>
  <si>
    <t>ПОДПРОГРАММА 6 «Обеспечение общественного порядка и противодействие преступности  на территории Бутурлиновского муниципального района»</t>
  </si>
  <si>
    <t>Сокращение общего количества преступлений, совершаемых на территории Бутурлиновского района</t>
  </si>
  <si>
    <t>9,0</t>
  </si>
  <si>
    <t>Сокращение общего количества правонарушений, совершаемых на территории Бутурлиновского района</t>
  </si>
  <si>
    <t>МУНИЦИПАЛЬНАЯ ПРОГРАММА"Развитие сельского хозяйства, производства пищевых продуктов и 
инфраструктуры агропродовольственного рынка Бутурлиновского муниципального района Воронежской области на период 2023-2030 годы"</t>
  </si>
  <si>
    <t>Индекс производства продукции сельского хозяйства в хозяйствах всех категорий (в сопоставимых ценах)</t>
  </si>
  <si>
    <t>процентов к предыдущему году</t>
  </si>
  <si>
    <t>Рентабельность сельскохозяйственных организаций (с учетом субсидий)</t>
  </si>
  <si>
    <t>процентов</t>
  </si>
  <si>
    <t>Среднемесячная заработная плата работников сельского хозяйства</t>
  </si>
  <si>
    <t>рублей</t>
  </si>
  <si>
    <t>38000</t>
  </si>
  <si>
    <t xml:space="preserve">Объем производства (зерна) </t>
  </si>
  <si>
    <t>тыс.тонн</t>
  </si>
  <si>
    <t>273,22</t>
  </si>
  <si>
    <t>220</t>
  </si>
  <si>
    <t>224,8</t>
  </si>
  <si>
    <t xml:space="preserve">Объем производства (сахарной свеклы) </t>
  </si>
  <si>
    <t>380,14</t>
  </si>
  <si>
    <t>235</t>
  </si>
  <si>
    <t>257,2</t>
  </si>
  <si>
    <t>Объем производства масличных культур</t>
  </si>
  <si>
    <t>53,84</t>
  </si>
  <si>
    <t>50,4</t>
  </si>
  <si>
    <t xml:space="preserve">ПОДПРОГРАММА 2 </t>
  </si>
  <si>
    <t>Объем производства основных видов скота и птицы на убой</t>
  </si>
  <si>
    <t>12,5</t>
  </si>
  <si>
    <t>13,0</t>
  </si>
  <si>
    <t>Валовый объем производства молока</t>
  </si>
  <si>
    <t>49,4</t>
  </si>
  <si>
    <t>55,5</t>
  </si>
  <si>
    <t>Объем производства яиц</t>
  </si>
  <si>
    <t>1330</t>
  </si>
  <si>
    <t>1125</t>
  </si>
  <si>
    <t xml:space="preserve">Поголовье  крупного рогатого скота мясных пород </t>
  </si>
  <si>
    <t>голов</t>
  </si>
  <si>
    <t>1512</t>
  </si>
  <si>
    <t>1430</t>
  </si>
  <si>
    <t>1441</t>
  </si>
  <si>
    <t>Количество крестьянских (фермерских) хозяйств начинающих фермеров, осуществивших проекты создания и развития своих хозяйств с помощью государственной поддержки</t>
  </si>
  <si>
    <t>Энергообеспеченность сельскохозяйственного производства, л.с. на 100 га пашни</t>
  </si>
  <si>
    <t>л.с. на 100 га пашни</t>
  </si>
  <si>
    <t>1,67</t>
  </si>
  <si>
    <t xml:space="preserve">Проведение совещаний, семинаров </t>
  </si>
  <si>
    <t>Освоение выделенных средств из федерального и областного бюджетов</t>
  </si>
  <si>
    <t>Выполнение плана противоэпизоотических мероприятий</t>
  </si>
  <si>
    <t>16</t>
  </si>
  <si>
    <t>Прирост объема производства продукции растениеводства на орошаемых площадях (нарастающим итогом к 2022 году)</t>
  </si>
  <si>
    <t>100,2</t>
  </si>
  <si>
    <t>100,5</t>
  </si>
  <si>
    <t>МУНИЦИПАЛЬНАЯ ПРОГРАММА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"</t>
  </si>
  <si>
    <t>Отношение дефицита районного бюджета  к годовому объему доходов районного бюджета без учета объема безвозмездных поступлений</t>
  </si>
  <si>
    <t>не более 10 %</t>
  </si>
  <si>
    <t>Муниципальный долг Бутурлиновского  муниципального района в % к годовому объему доходов районного бюджета без учета объема безвозмездных поступлений</t>
  </si>
  <si>
    <t>не более 100%</t>
  </si>
  <si>
    <t>Средняя оценка качества управления муниципальными финансами</t>
  </si>
  <si>
    <t>балл</t>
  </si>
  <si>
    <t>не менее 52,0</t>
  </si>
  <si>
    <t>не менее 52,1</t>
  </si>
  <si>
    <t>ПОДПРОГРАММА 1 "Управление муниципальными  финансами"</t>
  </si>
  <si>
    <t>Показатель (индикатор) 1.1 общий для подпрограммы 1</t>
  </si>
  <si>
    <t>Показатель (индикатор) 1.2 общий для подпрограммы 1</t>
  </si>
  <si>
    <t>Основное мероприятие 1.1  Нормативное правовое регулирование в сфере бюджетного процесса в Бутурлиновском муниципальном районе Воронежской области</t>
  </si>
  <si>
    <t>Своевременное внесение изменений в решение Совета народных депутатов Бутурлиновского  муниципального  о бюджетном процессе в Бутурлиновском  муниципальном районе Воронежской области в соответствии с требованиями действующего федерального  и областного бюджетного законодательства.</t>
  </si>
  <si>
    <t>срок</t>
  </si>
  <si>
    <t xml:space="preserve">В срок, установленный администрацией Бутурлиновского района </t>
  </si>
  <si>
    <t>Основное мероприятие 1.2  Составление проекта районного бюджета на очередной финансовый год и плановый период</t>
  </si>
  <si>
    <t>Соблюдение порядка и сроков разработки проекта
 районного бюджета, установленных правовым 
актом Бутурлиновского муниципального района.</t>
  </si>
  <si>
    <t>да/нет</t>
  </si>
  <si>
    <t>да</t>
  </si>
  <si>
    <t>Основное мероприятие 1.3  Организация исполнения районного бюджета и формирование бюджетной отчетности</t>
  </si>
  <si>
    <t>1.3.1</t>
  </si>
  <si>
    <t>Составление и утверждение сводной бюджетной росписи районного  бюджета в сроки, установленные бюджетным законодательством Российской Федерации, Воронежской области и  приказом финансового отдела</t>
  </si>
  <si>
    <t>До начала очеред-ного финансового года</t>
  </si>
  <si>
    <t>1.3.2.</t>
  </si>
  <si>
    <t>Доведение показателей сводной бюджетной росписи и лимитов бюджетных обязательств до главных распорядителей средств районного  бюджета в сроки, установленные бюджетным законодательством Российской Федерации, Воронежской области и приказом финансового отдела.</t>
  </si>
  <si>
    <t>До начала очеред-ного финан-сового года</t>
  </si>
  <si>
    <t>1.3.3.</t>
  </si>
  <si>
    <t>Составление и представление в администрацию Бутурлиновского муниципального района  годового отчета об исполнении районного бюджета в сроки, установленные бюджетным законодательством Российской Федерации, Воронежской области и нормативно-правовым актом Бутурлиновского муниципального района.</t>
  </si>
  <si>
    <t>До 1 июня текущего года</t>
  </si>
  <si>
    <t xml:space="preserve">Основное мероприятие 1.4  Управление резервным фондом администрации  Бутурлиновского  муниципального района   и иными резервами на исполнение расходных обязательств района  </t>
  </si>
  <si>
    <t>1.4.1</t>
  </si>
  <si>
    <t>Удельный вес резервного фонда администрации Бутурлиновского муниципального района Воронежской области в общем объеме расходов районного бюджета</t>
  </si>
  <si>
    <t>≤ 3</t>
  </si>
  <si>
    <t xml:space="preserve">Основное мероприятие 1.5  Управление муниципальным долгом  Бутурлиновского муниципального района </t>
  </si>
  <si>
    <t>1.5.1</t>
  </si>
  <si>
    <t>Доля расходов на обслуживание муниципального 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бюджетов).</t>
  </si>
  <si>
    <t>≤ 5</t>
  </si>
  <si>
    <t>Основное мероприятие 1.6  Обеспечение внутреннего муниципального финансового контроля</t>
  </si>
  <si>
    <t>1.6.1</t>
  </si>
  <si>
    <t>Доля главных распорядителей средств районного бюджета, охваченных оценкой качества финансового менеджмента</t>
  </si>
  <si>
    <t xml:space="preserve">Основное мероприятие 1.7  Обеспечение доступности информации о бюджетном процессе в Бутурлиновском  муниципальном районе  </t>
  </si>
  <si>
    <t>1.7.1</t>
  </si>
  <si>
    <t>Проведение публичных слушаний по проекту районного  бюджета на очередной финансовый год и плановый период и по годовому отчету об исполнении районного  бюджета</t>
  </si>
  <si>
    <t>ПОДПРОГРАММА 2  "Создание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"</t>
  </si>
  <si>
    <t>Показатель (индикатор) 2.1 общий для подпрограммы 2</t>
  </si>
  <si>
    <t>Показатель (индикатор) 2.2 общий для подпрограммы 2</t>
  </si>
  <si>
    <t xml:space="preserve">Основное мероприятие 2.1  Совершенствование системы распределения межбюджетных трансфертов городским и сельским поселениям </t>
  </si>
  <si>
    <t>Своевременное внесение изменений в правовые акты  Бутурлиновского муниципального района о межбюджетных отношениях органов местного самоуправления в Бутурлиновском муниципальном районе  в соответствии с требованиями действующего федерального  и областного бюджетного законодательства</t>
  </si>
  <si>
    <t xml:space="preserve">Основное мероприятие 2.2   Выравнивание бюджетной обеспеченности бюджетов городских и сельских поселений </t>
  </si>
  <si>
    <t>2.2.1.</t>
  </si>
  <si>
    <t>Соотношение фактического финансирования расходов районного бюджета, направленных на выравнивание бюджетной обеспеченности городких и  сельских поселений к их плановому назначению, предусмотренному решением Совета народных депутатов  Бутурлиновского муниципального района о районном  бюджете на соответствующий период и (или) сводной бюджетной росписью района</t>
  </si>
  <si>
    <t xml:space="preserve">Основное мероприятие 2.3    Поддержка мер по обеспечению сбалансированности городских и  сельских поселений </t>
  </si>
  <si>
    <t>2.3.1</t>
  </si>
  <si>
    <t xml:space="preserve">Соотношение фактического финансирования расходов в форме дотаций бюджетам городских и сельских поселений  Бутурлиновского    муниципального района  на поддержку мер по решению Совета народных депутатов  Бутурлиновского  муниципального района   о районном  бюджете на соответствующий период и (или) сводной бюджетной росписью и распределенному сельским поселениям  в соответствии с правовым актом  Бутурлиновского  муниципального района </t>
  </si>
  <si>
    <t>Основное мероприятие 2.4     Содействие повышению качества управления муниципальными финансами городских и сельских поселений</t>
  </si>
  <si>
    <t>2.4.1</t>
  </si>
  <si>
    <t>Средняя оценка качества управления финансами и платежеспособности городских и  сельских поселений  Бутурлиновского  муниципального района  Воронежской области.</t>
  </si>
  <si>
    <t>Основное мероприятие 2.6   Предоставление иных межбюджетных трансфертов для софинансирования расходных обязательств</t>
  </si>
  <si>
    <t>2.6.1</t>
  </si>
  <si>
    <t>Соотношение фактического финансирования расходов в форме иных межбюджетных трансфертов для софинансирования расходных обязательств бюджетам городских и  сельских поселений  Бутурлиновского    муниципального района на поддержку мер по решению Совета народных депутатов  Бутурлиновского  муниципального района  о районном  бюджете на соответствующий период и (или) сводной бюджетной росписью и распределенному сельским поселениям  в соответствии с правовым актом  Бутурлиновского  муниципального района</t>
  </si>
  <si>
    <t>Основное мероприятие 2.7    Финансовое обеспечение деятельности МКУ "Централизовання бухгалтерия поселений Бутурлиновского муниципального района</t>
  </si>
  <si>
    <t>2.7.1</t>
  </si>
  <si>
    <t>Уровень исполнения плановых назначений по расходам на реализацию подпрограммы</t>
  </si>
  <si>
    <t>≤ 95</t>
  </si>
  <si>
    <t>ПОДПРОГРАММА 3  Обеспечение реализации    муниципальной программы</t>
  </si>
  <si>
    <t>Основное мероприятие 3.1  Финансовое обеспечение деятельности отдела финансов администрации Бутурлиновского муниципального района</t>
  </si>
  <si>
    <t>3.1.1</t>
  </si>
  <si>
    <t>Отчет о выполнении Плана реализации муниципальных программ  Бутурлиновского муниципального района Воронежской области 
по состоянию на 01.01.2024 г.</t>
  </si>
  <si>
    <t>Отдел по образованию и молодежной политике администрации Бутурлиновского муниципального района</t>
  </si>
  <si>
    <t>Удельный вес численности населения в возрасте 5 - 18 лет, охваченного образованием, в общей численности населения в возрасте 5 - 18 лет; -100 %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</si>
  <si>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 - 100  %</t>
  </si>
  <si>
    <t>Удельный вес численности обучающихся муниципальных общеобразовательных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 - 100 %</t>
  </si>
  <si>
    <t>Доля детей, охваченных образовательными программами дополнительного образования детей, в общей численности детей и молодежи в возрасте 5 - 18 лет - 98,3 %</t>
  </si>
  <si>
    <t>число одаренных детей, талантливой молодежи и их педагогов-наставников, получивших областную поддержку (премии), человек; - 14 чел.</t>
  </si>
  <si>
    <t>число детей и молодежи, принявших участие в региональных, всероссийских, международных мероприятиях по различным направлениям деятельности, человек - 2500 чел.</t>
  </si>
  <si>
    <t>Повышение доли педагогических и руководящих работников дошкольных образовательных организаций, прошедших в течение последних 3 лет повышение квалификации или профессиональную переподготовку, в общей численности педагогических и руководящих работников дошкольных образовательных организаций - 100 %</t>
  </si>
  <si>
    <t>Количество молодых людей, вовлеченных в программы и проекты, направленные на интеграцию в жизнь общества - 2808</t>
  </si>
  <si>
    <t>Доля оздоровленных детей к общей численности детей школьного возраста в муниципальном районе - 48,8 %</t>
  </si>
  <si>
    <t>Удельный вес числа образовательных организаций, в которых созданы органы коллегиального управления с участием общественности, в общем числе образовательных организаций - 100 %</t>
  </si>
  <si>
    <t>Число уровней образования, на которых реализуются механизмы внешней оценки качества образования; - 4</t>
  </si>
  <si>
    <t>Удельный вес численности молодых людей в возрасте от 14 до 30 лет, участвующих в деятельности молодежных общественных объединений, в общей численности молодых людей от 14 до 30 лет; - 88,3 %</t>
  </si>
  <si>
    <t>Количество образовательных организаций, принимающих участие в реализации мероприятий, направленных на проведение мониторинга достижений учащихся - 20</t>
  </si>
  <si>
    <t>Число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единиц нарастающим итогом к 2023 году, - 6 единиц</t>
  </si>
  <si>
    <t>Численность обучающихся общеобразовательных организаций,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 на территории муниципального района, тыс. человек нарастающим итогом к 2023 году 0,742 тыс.чел..</t>
  </si>
  <si>
    <t>«Развитие дошкольного и общего образования»</t>
  </si>
  <si>
    <t>Доступность дошкольного образования (отношение численности детей 3 - 7 лет, получающих дошкольное образования, к сумме численности детей в возрасте 3 - 7 лет, получающих дошкольное образование в текущем году, и численности детей в возрасте 3-7 лет, находящихся в очереди на получение в текущем году дошкольного образования); - 100 %</t>
  </si>
  <si>
    <t>Доступность дошкольного образования для детей в возрасте от 2-х месяцев до 3-х лет - 82,3 %</t>
  </si>
  <si>
    <t>Доступность дошкольного образования для детей в возрасте от 3-х  до 7 лет - 100 %</t>
  </si>
  <si>
    <t>Доступность дошкольного образования для детей в возрасте от 5 до 7 лет - 100 %</t>
  </si>
  <si>
    <t>Доля детей с ОВЗ осваивающих основные или адаптированные основные общеобразовательные программы в очной форме от общего количества обучающихся с ОВЗ на территории муниципального района - 100 %</t>
  </si>
  <si>
    <t>Доля педагогических работников в возрасте до 35 лет в общей численности педагогических работников общеобразовательных организаций - 34 %</t>
  </si>
  <si>
    <t>Удельный вес численности руководителей муниципальных организаций дошкольного образования, общеобразовательных организаций и организаций образования детей, прошедших в течение последних трех лет повышение квалификации или профессиональную переподготовку, в общей численности руководителей организаций дошкольного, общего образования детей - 100 %</t>
  </si>
  <si>
    <t>Отношение среднемесячной заработной платы педагогических работников дошкольного образования к средней заработной плате в сфере общего образования - 100 %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</si>
  <si>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 - 95 %</t>
  </si>
  <si>
    <t xml:space="preserve">Развитие дошкольного образования </t>
  </si>
  <si>
    <t>195559,5</t>
  </si>
  <si>
    <t>193845,2</t>
  </si>
  <si>
    <t>мероприятие 1.1</t>
  </si>
  <si>
    <t>мероприятие 1.2</t>
  </si>
  <si>
    <t>мероприятие 1.3</t>
  </si>
  <si>
    <t>мероприятие 1.4</t>
  </si>
  <si>
    <t>мероприятие 1.5</t>
  </si>
  <si>
    <t>мероприятие 1.6</t>
  </si>
  <si>
    <t>42,4</t>
  </si>
  <si>
    <t>мероприятие 1.7</t>
  </si>
  <si>
    <t>Создание условий для реализации государственного образовательного стандарта дошкольного образования в дошкольных образовательных организациях Бутурлиновского муниципального района Воронежской области на 2018-2024 годы</t>
  </si>
  <si>
    <t xml:space="preserve">Развитие общего образования </t>
  </si>
  <si>
    <t>31.12.2023</t>
  </si>
  <si>
    <t>725781,85</t>
  </si>
  <si>
    <t>708737,7</t>
  </si>
  <si>
    <t>мероприятие 2.1.</t>
  </si>
  <si>
    <t>01.01.2023</t>
  </si>
  <si>
    <t xml:space="preserve">мероприятие 2.2 </t>
  </si>
  <si>
    <t>18070,7</t>
  </si>
  <si>
    <t>мероприятие 2.3.</t>
  </si>
  <si>
    <t>мероприятие 2.4.</t>
  </si>
  <si>
    <t>мероприятие 2.5.</t>
  </si>
  <si>
    <t>199379,8</t>
  </si>
  <si>
    <t>184723,8</t>
  </si>
  <si>
    <t>мероприятие 2.6.</t>
  </si>
  <si>
    <t>11827,2</t>
  </si>
  <si>
    <t>мероприятие 2.7.</t>
  </si>
  <si>
    <t>мероприятие 2.8.</t>
  </si>
  <si>
    <t>17409,28</t>
  </si>
  <si>
    <t>мероприятие 2.9.</t>
  </si>
  <si>
    <t>мероприятие 2.10.</t>
  </si>
  <si>
    <t>5685</t>
  </si>
  <si>
    <t>мероприятие 2.11.</t>
  </si>
  <si>
    <t>мероприятие 2.12.</t>
  </si>
  <si>
    <t>мероприятия 2.13</t>
  </si>
  <si>
    <t>3773,7</t>
  </si>
  <si>
    <t>16991,55</t>
  </si>
  <si>
    <t>16906,31</t>
  </si>
  <si>
    <t>Доля воспитанников областных государственных образовательных учреждений для детей с ограниченными возможностями здоровья, обеспеченных комфортными условиями обучения и проживания. -100 %</t>
  </si>
  <si>
    <t>Удельный вес лиц из числа детей-сирот и детей, оставшихся без попечения родителей, охваченных постинтернатным сопровождением, от общего числа выпускников областных образовательных учреждений интернатного типа для детей-сирот и детей, оставшихся без попечения родителей. - 100 %</t>
  </si>
  <si>
    <t>мероприятия 1.1</t>
  </si>
  <si>
    <t>мероприятия 1.2</t>
  </si>
  <si>
    <t>21222,49</t>
  </si>
  <si>
    <t>21219,3</t>
  </si>
  <si>
    <t>Доля детей в возрасте от 5 до 18 лет, охваченных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лет). - 98,3 %</t>
  </si>
  <si>
    <t>Доля детей в возрасте от 5 до 18 лет, получающих услуги дополнительное образование с использованием сертификата дополнительного образования. -98,3 %</t>
  </si>
  <si>
    <t>Число детей и молодежи, ставших лауреатами и призерами всероссийских, региональных и муниципальных мероприятий (конкурсов) - 134 человек</t>
  </si>
  <si>
    <t>Число одаренных детей, талантливой молодежи и их педагогов-наставников, получивших областную поддержку (премии), - 9 человек</t>
  </si>
  <si>
    <t>Количество региональных мероприятий в сфере дополнительного образования, воспитания и развития одаренности детей и молодежи, - 73 единицы</t>
  </si>
  <si>
    <t>Число детей и молодежи, принявших участие в муниципальных, региональных, всероссийских мероприятиях по различным направлениям деятельности, - 2400 тысяч человек</t>
  </si>
  <si>
    <t>Количество грантов (субсидий), выданных общественным организациям, ведущим свою работу на территории Бутурлиновского муниципального района Воронежской области в области патриотического воспитания. - 1 един..</t>
  </si>
  <si>
    <t>Количество педагогов сферы дополнительного образования и воспитания, принявших участие в семинарах, совещаниях, научно-практических конференциях и иных мероприятиях,- 25 тысяч человек;</t>
  </si>
  <si>
    <r>
      <t>Удельный вес численности руководителей муниципальных организаций дополнительного образования детей, прошедших в течение трех лет повышение квалификации или профессиональную переподготовку, в общей численности руководителей организаций дополнительного образования детей,</t>
    </r>
    <r>
      <rPr>
        <b/>
        <sz val="12"/>
        <color theme="1"/>
        <rFont val="Times New Roman"/>
        <family val="1"/>
        <charset val="204"/>
      </rPr>
      <t xml:space="preserve"> - 100 </t>
    </r>
    <r>
      <rPr>
        <sz val="12"/>
        <color theme="1"/>
        <rFont val="Times New Roman"/>
        <family val="1"/>
        <charset val="204"/>
      </rPr>
      <t>%</t>
    </r>
  </si>
  <si>
    <t>Количество публикаций в СМИ, Интернет - пространстве, -теле, - радио сюжетов, освещающих основные мероприятия в сфере дополнительного образования и воспитания детей и молодежи,- 65 единиц</t>
  </si>
  <si>
    <t>Основное мероприятия1</t>
  </si>
  <si>
    <t>8108,26</t>
  </si>
  <si>
    <t>7515,8</t>
  </si>
  <si>
    <t>Доля оздоровленных детей к общей численности детей школьного возраста в муниципальном районе - 48,6 %</t>
  </si>
  <si>
    <t>Увеличение количества детей, находящихся в трудной жизненной ситуации, охваченных организованным отдыхом и оздоровлением в лагерях дневного пребывания, загородных детских оздоровительных и профильных лагерях, в общем количестве детей, находящихся в трудной жизненной ситуации - 296 чел.</t>
  </si>
  <si>
    <t>Увеличение численности работников административно-управленческого и основного персонала оздоровительных учреждений, охваченных повышением квалификации. - 80 чел.</t>
  </si>
  <si>
    <t>857,42</t>
  </si>
  <si>
    <t>742,9</t>
  </si>
  <si>
    <t>24167,75</t>
  </si>
  <si>
    <t>24167,6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</si>
  <si>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организаций - 0 %</t>
  </si>
  <si>
    <t xml:space="preserve">Финансовое обеспечение  органов местного самоуправления </t>
  </si>
  <si>
    <t xml:space="preserve">Основное мероприятие 2 </t>
  </si>
  <si>
    <t>800</t>
  </si>
  <si>
    <t>Количество молодых людей, вовлечённых в программы и проекты, направленные на интеграцию в жизнь общества. - 2808 чел..</t>
  </si>
  <si>
    <t>Количество молодых людей, участвующих в различных формах самоорганизации и в структурах социальной направленности - 6800 чел..</t>
  </si>
  <si>
    <t>Количество мероприятий, проектов (программ), направленных на формирования правовых, культурных и нравственных ценностей среди молодёжи - 81 ед..</t>
  </si>
  <si>
    <t>Количество военно - патриотических объединений, военно - спортивных молодёжных и детских организаций. - 14 еден..</t>
  </si>
  <si>
    <t>Количество молодых людей, осведомлённых о потенциальных возможностях проявления социальной инициативы в общественной и общественно-политической жизни. - 8511 чел..</t>
  </si>
  <si>
    <t>162,6</t>
  </si>
  <si>
    <t>307,4</t>
  </si>
  <si>
    <t xml:space="preserve">Основное мероприятие 4 </t>
  </si>
  <si>
    <t>130</t>
  </si>
  <si>
    <t xml:space="preserve">Основное мероприятие 5 </t>
  </si>
  <si>
    <t>50</t>
  </si>
  <si>
    <t xml:space="preserve">Основное мероприятие 6 </t>
  </si>
  <si>
    <t>40</t>
  </si>
  <si>
    <t xml:space="preserve">Основное мероприятие 7 </t>
  </si>
  <si>
    <t xml:space="preserve">Основное мероприятие 8 </t>
  </si>
  <si>
    <r>
      <t>Организация и проведение комплексных мероприятий, направленных на профилактику и предупреждение детского травматизма</t>
    </r>
    <r>
      <rPr>
        <sz val="14"/>
        <color theme="1"/>
        <rFont val="Times New Roman"/>
        <family val="1"/>
        <charset val="204"/>
      </rPr>
      <t xml:space="preserve">, </t>
    </r>
    <r>
      <rPr>
        <sz val="11"/>
        <color theme="1"/>
        <rFont val="Times New Roman"/>
        <family val="1"/>
        <charset val="204"/>
      </rPr>
      <t xml:space="preserve">безопасность дорожного движения </t>
    </r>
  </si>
  <si>
    <t>60</t>
  </si>
  <si>
    <t>МКУ "Управление сельского хозяйства", и.о.директора Брынько Т.А.</t>
  </si>
  <si>
    <t>Поддержка малых форм хозяйствования</t>
  </si>
  <si>
    <t xml:space="preserve">Обеспечение эффективного выполнения и сохранение существующего уровня участия в реализации мероприятий муниципальной программы;     Создание условий для развития и внедрения передовых технологий, обмена опытом и продвижения на рынках продукции агропромышленного комплекса; Обеспечение квалифицированными кадрами и поддержание уровня квалификации специалистов, необходимого для качественного исполнения должностных обязанностей.                  </t>
  </si>
  <si>
    <t>Обеспение выполнения целей, задач и показателей (индикаторов) муниципальной программы; Обеспечение потребностей и повышение качества оказания муниципальных услуг; повышение общего профессионального уровня и квалификации кадров агропромышленного комплекса.</t>
  </si>
  <si>
    <t xml:space="preserve">              </t>
  </si>
  <si>
    <t xml:space="preserve">1.Обустройство площадок накопления ТКО на территории Карайчевского сельского поселения Бутурлиновского муниципального района Воронежской области, расположенных в с. Карайчевка, с. Пирамиды                                                        </t>
  </si>
  <si>
    <t>1.. Реализация проекта позволит выполнить комплекс работ по устройству контейнерных площдок для  ТКО на территории Карайчевского сельского поселения, упорядочить отношения в сфере обращения с отходами, улучшить санитарное состояние территории поселения, уменьшить количество несанкционированных размещений бытовых отходов и количество жалоб населения по вопросам санитарного содержания территории поселения.</t>
  </si>
  <si>
    <t xml:space="preserve">1.Улучшение санитарного состояния территории поселения. </t>
  </si>
  <si>
    <t>2. Обустройство площадок накопления ТКО на территории Филиппенковского сельского поселения, расположенных в с. Филиппенково(ул. Центральная, ул. Титова, ул. Гагарина, ул. Комарова, ул. Степная), с. Елизаветино(ул. Советская, ул. Рабочая, ул. Садовая,ул. Культуры, ул. Горького), с. Патокино(ул. Пролетарская, ул. Школьная, ул. Крупской, ул. Шевченко) Воронежской области</t>
  </si>
  <si>
    <t>1. Обеспечение экологической безопасности, в том числе для защиты здоровья человека и окружающей среды от вредного воздействия ТКО.2. Формирование экологического сознания населения.3. Повышение уровня внешнего благоустройства территорий, чистоты и решения экологических проблем в поселении.</t>
  </si>
  <si>
    <t xml:space="preserve">3.Организация пешеходных коммуникаций, в том числе тротуаров, аллей, велосипедных дорожек, тропинок на территории Клеповскогосельского поселения     </t>
  </si>
  <si>
    <t>1.организация пешеходных коммуникаций, в том числе тротуаров, аллей, велосипедных дорожек. 2. Возможность безопасного, беспрепятственного и удобного передвижения людей.</t>
  </si>
  <si>
    <t xml:space="preserve">Обеспечение эпизоотического и ветеринарно-санитарного благополучия на территории Бутурлиновского муниципального района </t>
  </si>
  <si>
    <t>Отлов, вакцинация, стерилизация, содержание 20дней в приюте, возврат животных без владельцев в места их естественного обитания.</t>
  </si>
  <si>
    <t xml:space="preserve">За счет запланированных мероприятий снижение </t>
  </si>
  <si>
    <t>нет</t>
  </si>
  <si>
    <t>Обеспечение реализации муниципальной программы</t>
  </si>
  <si>
    <t xml:space="preserve">Основное 
мероприятие 3.1
</t>
  </si>
  <si>
    <t>Развитие  культуры и спорта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</si>
  <si>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муниципальных программ  Бутурлиновского муниципального района  Воронежской области 
по состоянию на 01.01.2024 г.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</si>
  <si>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</si>
  <si>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114448,9</t>
  </si>
  <si>
    <t>79396,31</t>
  </si>
  <si>
    <t xml:space="preserve">внебюджетные фонды                        </t>
  </si>
  <si>
    <t xml:space="preserve">внебюджетные фонды                       </t>
  </si>
  <si>
    <t>Выдача разрешений на установку рекламных конструкций</t>
  </si>
  <si>
    <t xml:space="preserve"> 
мероприятие 1.2.1</t>
  </si>
  <si>
    <t>Независимая оценка права заключения договора на установку и эксплуатацию рекламной конструкции</t>
  </si>
  <si>
    <t xml:space="preserve"> 
мероприятие 1.2.2</t>
  </si>
  <si>
    <t>Отправление информации путем направления заказных писем с уведомлением посредством почтовой связи</t>
  </si>
  <si>
    <t>Основное 
мероприятие 1. 3</t>
  </si>
  <si>
    <t xml:space="preserve"> 
мероприятие 1.3.1.</t>
  </si>
  <si>
    <t xml:space="preserve">
мероприятие 1.3.2</t>
  </si>
  <si>
    <t xml:space="preserve">
мероприятие 1.3.3</t>
  </si>
  <si>
    <t xml:space="preserve">
мероприятие 1.3.4</t>
  </si>
  <si>
    <t xml:space="preserve">
мероприятие 1.3.5</t>
  </si>
  <si>
    <t>Основное 
мероприятие 1.10</t>
  </si>
  <si>
    <t>Проведение всероссийской переписи населения</t>
  </si>
  <si>
    <t>Субсидия на возмещение части затрат по перевозке пассажиров автотранспортнму предприятию</t>
  </si>
  <si>
    <t>Основное
мероприятие 2.3</t>
  </si>
  <si>
    <t xml:space="preserve"> Социальное обеспечение и иные выплаты населению
</t>
  </si>
  <si>
    <t>Повышение безопасности дорожного движения на автомобильных дорогах общего пользования муниципального значения</t>
  </si>
  <si>
    <t>Организация отдыха и оздоровления детей и молодежи</t>
  </si>
  <si>
    <t>Меры социальной поддержки и социальной помощи медицинским и фармацевтическим работникам медицинских организаций, расположенных на территории Бутурлиновского муниципального района</t>
  </si>
  <si>
    <t xml:space="preserve">Расходы на размещение и питание граждан Российской Федерации, иностранных граждан и лиц без гражданства прибывших в экстренном массовом порядке и находящихся в пунктах временного размещения и питания на территории Бутурлиновского муниципального района Воронежской области </t>
  </si>
  <si>
    <t>Строительство (реконструкция) объектов  муниципальной собственности</t>
  </si>
  <si>
    <t xml:space="preserve">Основное 
мероприятие 4.2 </t>
  </si>
  <si>
    <t xml:space="preserve"> Финансовое обеспечение деятельности МКУ «Служба  хозяйственно-технического обеспечения»</t>
  </si>
  <si>
    <t>Основное 
мероприятие W0</t>
  </si>
  <si>
    <t>Средства на обеспечение содействия  комиссиям в осуществлении информирования граждан о подготовке и проведении общероссийского голосования</t>
  </si>
  <si>
    <t>Основное 
мероприятие 5. 2</t>
  </si>
  <si>
    <t>Строительство сети автомобильных дорог общего пользования и искусственных сооружений на них</t>
  </si>
  <si>
    <t>Основное 
мероприятие 5. 3</t>
  </si>
  <si>
    <t>426,54162</t>
  </si>
  <si>
    <t>2260,660</t>
  </si>
  <si>
    <t>2260,61481</t>
  </si>
  <si>
    <t>33,6</t>
  </si>
  <si>
    <t>426,354162</t>
  </si>
  <si>
    <t>2924,80758</t>
  </si>
  <si>
    <t>59,69242</t>
  </si>
  <si>
    <t>980,62143</t>
  </si>
  <si>
    <t xml:space="preserve">Основное 
мероприятие 3.1 </t>
  </si>
  <si>
    <t>Администрация 
Бутурлиновского  муниципального района</t>
  </si>
  <si>
    <t>Шмарина Е.Ю.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</si>
  <si>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
 - 286,7 ед. на 10 тыс.населения</t>
  </si>
  <si>
    <t>Количество субъектов малого и среднего предпринимательства в расчете на 10 тыс. человек населения Бутурлиновского муниципального района Воронежской области
 - 268,2 ед. на 10 тыс.населения</t>
  </si>
  <si>
    <t>Бутырский А.А.</t>
  </si>
  <si>
    <t>Доля сельского 
населения отдаленных и малонаселенных пунктов Бутурлиновского района, обеспеченного услугами торговли в общей численности жителей указанных населенных пунктов - 100%</t>
  </si>
  <si>
    <t>Богодуховская Е.В.</t>
  </si>
  <si>
    <t>Клишин А.Н.</t>
  </si>
  <si>
    <t>Количество 
молодых семей, улучшивших жилищные условия с помощью государственной и муниципальной поддержки - 12 семей</t>
  </si>
  <si>
    <t>Баутина С.А.</t>
  </si>
  <si>
    <t>Цыбулин С.И.</t>
  </si>
  <si>
    <t>Ульвачева И.А.</t>
  </si>
  <si>
    <t>Количество 
справочно-информационных материалов по вопросам защиты прав потребителей, размещенных в информационных ресурсах. -12</t>
  </si>
  <si>
    <t>Барбашина О.И.</t>
  </si>
  <si>
    <t>Количество
 введенных в эксплуатацию объектов капитального строительства - 1 ед.</t>
  </si>
  <si>
    <t>Удельный вес 
реализованных инвестиционных программ (проектов) развития социальной и инженерной инфраструктуры муниципального значения, от общего количества инвестиционных программ, прошедших конкурсный отбор на получение субсидий из областного бюджета, перечень которых утвержден постановлением правительства Воронежской области и срок реализации которых завершается в отчетном периоде – 100 %.</t>
  </si>
  <si>
    <t>Удельный вес
 реализованных инвестиционных программ (проектов) развития социальной и инженерной инфраструктуры муниципального значения, от общего количества инвестиционных программ, прошедших конкурсный отбор на получение субсидий из областного бюджета, перечень которых утвержден постановлением правительства Воронежской области и срок реализации которых завершается в отчетном периоде – 100 %.</t>
  </si>
  <si>
    <t>Доля неэффективных 
расходов бюджета Бутурлиновского муниципального района -0</t>
  </si>
  <si>
    <t>Увеличение доли 
автомобильных дорог Бутурлиновского муниципального района,  соответствующих нормативным требованиям - 32,43%</t>
  </si>
  <si>
    <t>Козлов Е.М.</t>
  </si>
  <si>
    <t>Организационные 
мероприятия</t>
  </si>
  <si>
    <r>
      <t>Организация проведения медико-</t>
    </r>
    <r>
      <rPr>
        <sz val="14"/>
        <color indexed="63"/>
        <rFont val="Times New Roman"/>
        <family val="1"/>
        <charset val="204"/>
      </rPr>
      <t>социологического</t>
    </r>
    <r>
      <rPr>
        <sz val="14"/>
        <rFont val="Times New Roman"/>
        <family val="1"/>
        <charset val="204"/>
      </rPr>
      <t xml:space="preserve"> обследования обучающихся  в образовательных организациях, с целью выявления общего состояния здоровья, выявления лиц, склонных к употреблению ПАВ.</t>
    </r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</si>
</sst>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.0"/>
    <numFmt numFmtId="165" formatCode="0.00000"/>
    <numFmt numFmtId="166" formatCode="#,##0.00&quot;р.&quot;"/>
    <numFmt numFmtId="167" formatCode="0.000"/>
  </numFmts>
  <fonts count="46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 Cyr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99330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9" fillId="0" borderId="0" applyFont="0" applyFill="0" applyBorder="0" applyAlignment="0" applyProtection="0"/>
  </cellStyleXfs>
  <cellXfs count="712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2" borderId="0" xfId="0" applyFont="1" applyFill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2" borderId="1" xfId="1" applyFont="1" applyFill="1" applyBorder="1" applyAlignment="1">
      <alignment wrapText="1"/>
    </xf>
    <xf numFmtId="0" fontId="10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wrapText="1"/>
    </xf>
    <xf numFmtId="49" fontId="13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0" fontId="14" fillId="0" borderId="3" xfId="1" applyFont="1" applyBorder="1" applyAlignment="1">
      <alignment vertical="top" wrapText="1"/>
    </xf>
    <xf numFmtId="0" fontId="14" fillId="0" borderId="7" xfId="1" applyFont="1" applyBorder="1" applyAlignment="1">
      <alignment vertical="top" wrapText="1"/>
    </xf>
    <xf numFmtId="0" fontId="14" fillId="0" borderId="2" xfId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/>
    </xf>
    <xf numFmtId="49" fontId="1" fillId="2" borderId="8" xfId="0" applyNumberFormat="1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vertical="top" wrapText="1"/>
    </xf>
    <xf numFmtId="49" fontId="13" fillId="0" borderId="2" xfId="0" applyNumberFormat="1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 wrapText="1"/>
    </xf>
    <xf numFmtId="0" fontId="14" fillId="4" borderId="1" xfId="1" applyFont="1" applyFill="1" applyBorder="1" applyAlignment="1">
      <alignment wrapText="1"/>
    </xf>
    <xf numFmtId="0" fontId="13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0" fontId="4" fillId="4" borderId="1" xfId="1" applyFont="1" applyFill="1" applyBorder="1" applyAlignment="1">
      <alignment wrapText="1"/>
    </xf>
    <xf numFmtId="49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left" wrapText="1"/>
    </xf>
    <xf numFmtId="0" fontId="4" fillId="0" borderId="7" xfId="1" applyFont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wrapText="1"/>
    </xf>
    <xf numFmtId="0" fontId="4" fillId="0" borderId="2" xfId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left" wrapText="1"/>
    </xf>
    <xf numFmtId="164" fontId="1" fillId="0" borderId="1" xfId="0" applyNumberFormat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wrapText="1"/>
    </xf>
    <xf numFmtId="0" fontId="4" fillId="2" borderId="7" xfId="1" applyFont="1" applyFill="1" applyBorder="1" applyAlignment="1">
      <alignment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wrapText="1"/>
    </xf>
    <xf numFmtId="0" fontId="4" fillId="0" borderId="3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wrapText="1"/>
    </xf>
    <xf numFmtId="0" fontId="4" fillId="2" borderId="7" xfId="1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1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9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4" fillId="2" borderId="3" xfId="1" applyFont="1" applyFill="1" applyBorder="1" applyAlignment="1">
      <alignment horizontal="left" vertical="top" wrapText="1"/>
    </xf>
    <xf numFmtId="49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wrapText="1"/>
    </xf>
    <xf numFmtId="0" fontId="22" fillId="3" borderId="3" xfId="1" applyFont="1" applyFill="1" applyBorder="1" applyAlignment="1">
      <alignment vertical="top" wrapText="1"/>
    </xf>
    <xf numFmtId="0" fontId="22" fillId="3" borderId="3" xfId="1" applyFont="1" applyFill="1" applyBorder="1" applyAlignment="1">
      <alignment horizontal="center" vertical="top" wrapText="1"/>
    </xf>
    <xf numFmtId="0" fontId="3" fillId="3" borderId="0" xfId="0" applyFont="1" applyFill="1"/>
    <xf numFmtId="0" fontId="0" fillId="0" borderId="7" xfId="0" applyBorder="1"/>
    <xf numFmtId="0" fontId="22" fillId="3" borderId="7" xfId="1" applyFont="1" applyFill="1" applyBorder="1" applyAlignment="1">
      <alignment horizontal="center" vertical="top" wrapText="1"/>
    </xf>
    <xf numFmtId="0" fontId="0" fillId="0" borderId="2" xfId="0" applyBorder="1"/>
    <xf numFmtId="0" fontId="22" fillId="3" borderId="2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top" wrapText="1"/>
    </xf>
    <xf numFmtId="0" fontId="3" fillId="3" borderId="1" xfId="0" applyFont="1" applyFill="1" applyBorder="1"/>
    <xf numFmtId="0" fontId="2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49" fontId="22" fillId="3" borderId="3" xfId="0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2" fontId="23" fillId="3" borderId="1" xfId="0" applyNumberFormat="1" applyFont="1" applyFill="1" applyBorder="1" applyAlignment="1">
      <alignment horizontal="left" vertical="center" wrapText="1"/>
    </xf>
    <xf numFmtId="49" fontId="23" fillId="3" borderId="1" xfId="0" applyNumberFormat="1" applyFont="1" applyFill="1" applyBorder="1" applyAlignment="1">
      <alignment horizontal="left" vertical="center" wrapText="1"/>
    </xf>
    <xf numFmtId="49" fontId="22" fillId="3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9" fontId="4" fillId="3" borderId="3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49" fontId="22" fillId="3" borderId="1" xfId="0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25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/>
    <xf numFmtId="0" fontId="0" fillId="3" borderId="1" xfId="0" applyFill="1" applyBorder="1" applyAlignment="1">
      <alignment horizontal="center"/>
    </xf>
    <xf numFmtId="49" fontId="23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vertical="top" wrapText="1"/>
    </xf>
    <xf numFmtId="0" fontId="27" fillId="3" borderId="1" xfId="0" applyFont="1" applyFill="1" applyBorder="1" applyAlignment="1">
      <alignment horizontal="justify" vertical="top" wrapText="1"/>
    </xf>
    <xf numFmtId="0" fontId="25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top" wrapText="1"/>
    </xf>
    <xf numFmtId="0" fontId="23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justify" vertical="top" wrapText="1"/>
    </xf>
    <xf numFmtId="49" fontId="14" fillId="3" borderId="1" xfId="0" applyNumberFormat="1" applyFont="1" applyFill="1" applyBorder="1" applyAlignment="1">
      <alignment horizontal="center" vertical="top" wrapText="1"/>
    </xf>
    <xf numFmtId="49" fontId="25" fillId="3" borderId="1" xfId="0" applyNumberFormat="1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wrapText="1"/>
    </xf>
    <xf numFmtId="49" fontId="23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3" fillId="4" borderId="3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vertical="top" wrapText="1"/>
    </xf>
    <xf numFmtId="0" fontId="13" fillId="4" borderId="2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vertical="top" wrapText="1"/>
    </xf>
    <xf numFmtId="0" fontId="1" fillId="4" borderId="1" xfId="0" applyNumberFormat="1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left" wrapText="1"/>
    </xf>
    <xf numFmtId="0" fontId="28" fillId="0" borderId="8" xfId="0" applyFont="1" applyBorder="1" applyAlignment="1">
      <alignment horizontal="left" wrapText="1"/>
    </xf>
    <xf numFmtId="0" fontId="28" fillId="0" borderId="6" xfId="0" applyFont="1" applyBorder="1" applyAlignment="1">
      <alignment horizontal="left" wrapText="1"/>
    </xf>
    <xf numFmtId="0" fontId="28" fillId="0" borderId="5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28" fillId="0" borderId="6" xfId="0" applyFont="1" applyBorder="1" applyAlignment="1">
      <alignment horizontal="left" vertical="center" wrapText="1"/>
    </xf>
    <xf numFmtId="49" fontId="13" fillId="2" borderId="5" xfId="0" applyNumberFormat="1" applyFont="1" applyFill="1" applyBorder="1" applyAlignment="1">
      <alignment horizontal="left"/>
    </xf>
    <xf numFmtId="49" fontId="13" fillId="2" borderId="8" xfId="0" applyNumberFormat="1" applyFont="1" applyFill="1" applyBorder="1" applyAlignment="1">
      <alignment horizontal="left"/>
    </xf>
    <xf numFmtId="49" fontId="13" fillId="2" borderId="6" xfId="0" applyNumberFormat="1" applyFont="1" applyFill="1" applyBorder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8" fillId="0" borderId="5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0" fillId="4" borderId="0" xfId="0" applyFill="1"/>
    <xf numFmtId="0" fontId="0" fillId="4" borderId="0" xfId="0" applyFont="1" applyFill="1"/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horizontal="center" vertical="top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8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/>
    </xf>
    <xf numFmtId="49" fontId="13" fillId="2" borderId="5" xfId="0" applyNumberFormat="1" applyFont="1" applyFill="1" applyBorder="1" applyAlignment="1">
      <alignment horizontal="center"/>
    </xf>
    <xf numFmtId="49" fontId="13" fillId="2" borderId="5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center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49" fontId="13" fillId="2" borderId="5" xfId="0" applyNumberFormat="1" applyFont="1" applyFill="1" applyBorder="1" applyAlignment="1">
      <alignment horizontal="center" vertical="top" wrapText="1"/>
    </xf>
    <xf numFmtId="49" fontId="13" fillId="2" borderId="8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center" vertical="top" wrapText="1"/>
    </xf>
    <xf numFmtId="49" fontId="13" fillId="2" borderId="3" xfId="0" applyNumberFormat="1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distributed" wrapText="1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distributed" wrapText="1"/>
    </xf>
    <xf numFmtId="0" fontId="1" fillId="0" borderId="1" xfId="0" applyFont="1" applyFill="1" applyBorder="1" applyAlignment="1">
      <alignment horizontal="justify" vertical="top" wrapText="1"/>
    </xf>
    <xf numFmtId="49" fontId="1" fillId="2" borderId="5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3" fillId="2" borderId="8" xfId="0" applyNumberFormat="1" applyFont="1" applyFill="1" applyBorder="1" applyAlignment="1">
      <alignment horizontal="left" vertical="center" wrapText="1"/>
    </xf>
    <xf numFmtId="49" fontId="13" fillId="2" borderId="6" xfId="0" applyNumberFormat="1" applyFont="1" applyFill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distributed" wrapText="1"/>
    </xf>
    <xf numFmtId="0" fontId="1" fillId="4" borderId="1" xfId="0" applyFont="1" applyFill="1" applyBorder="1" applyAlignment="1">
      <alignment horizontal="center" vertical="top"/>
    </xf>
    <xf numFmtId="14" fontId="13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0" borderId="3" xfId="0" applyFont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top"/>
    </xf>
    <xf numFmtId="49" fontId="1" fillId="2" borderId="7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9" fontId="20" fillId="0" borderId="3" xfId="0" applyNumberFormat="1" applyFont="1" applyFill="1" applyBorder="1" applyAlignment="1">
      <alignment horizont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wrapText="1"/>
    </xf>
    <xf numFmtId="49" fontId="33" fillId="0" borderId="7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33" fillId="0" borderId="7" xfId="0" applyNumberFormat="1" applyFont="1" applyFill="1" applyBorder="1" applyAlignment="1">
      <alignment horizontal="center" wrapText="1"/>
    </xf>
    <xf numFmtId="49" fontId="33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32" fillId="6" borderId="7" xfId="0" applyFont="1" applyFill="1" applyBorder="1" applyAlignment="1">
      <alignment vertical="center" wrapText="1"/>
    </xf>
    <xf numFmtId="0" fontId="32" fillId="6" borderId="2" xfId="0" applyFont="1" applyFill="1" applyBorder="1" applyAlignment="1">
      <alignment vertical="center" wrapText="1"/>
    </xf>
    <xf numFmtId="0" fontId="32" fillId="4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" fillId="4" borderId="7" xfId="0" applyNumberFormat="1" applyFont="1" applyFill="1" applyBorder="1" applyAlignment="1">
      <alignment vertical="top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wrapText="1"/>
    </xf>
    <xf numFmtId="4" fontId="13" fillId="4" borderId="1" xfId="0" applyNumberFormat="1" applyFont="1" applyFill="1" applyBorder="1" applyAlignment="1">
      <alignment horizontal="center" vertical="top" wrapText="1"/>
    </xf>
    <xf numFmtId="0" fontId="16" fillId="4" borderId="1" xfId="0" applyFont="1" applyFill="1" applyBorder="1" applyAlignment="1">
      <alignment horizontal="left" vertical="top" wrapText="1"/>
    </xf>
    <xf numFmtId="4" fontId="13" fillId="4" borderId="1" xfId="0" applyNumberFormat="1" applyFont="1" applyFill="1" applyBorder="1" applyAlignment="1">
      <alignment horizontal="center" wrapText="1"/>
    </xf>
    <xf numFmtId="49" fontId="1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4" fontId="17" fillId="4" borderId="1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vertical="top" wrapText="1"/>
    </xf>
    <xf numFmtId="49" fontId="1" fillId="4" borderId="10" xfId="0" applyNumberFormat="1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49" fontId="25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167" fontId="39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16" fillId="4" borderId="1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left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left" wrapText="1"/>
    </xf>
    <xf numFmtId="167" fontId="25" fillId="3" borderId="1" xfId="0" applyNumberFormat="1" applyFont="1" applyFill="1" applyBorder="1" applyAlignment="1">
      <alignment horizontal="center"/>
    </xf>
    <xf numFmtId="0" fontId="0" fillId="0" borderId="0" xfId="0" applyFont="1" applyBorder="1"/>
    <xf numFmtId="49" fontId="40" fillId="3" borderId="1" xfId="0" applyNumberFormat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wrapText="1"/>
    </xf>
    <xf numFmtId="167" fontId="41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  <xf numFmtId="167" fontId="42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top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7" fontId="25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167" fontId="23" fillId="3" borderId="1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67" fontId="23" fillId="3" borderId="1" xfId="1" applyNumberFormat="1" applyFont="1" applyFill="1" applyBorder="1" applyAlignment="1">
      <alignment horizontal="center" wrapText="1"/>
    </xf>
    <xf numFmtId="167" fontId="25" fillId="3" borderId="1" xfId="1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wrapText="1"/>
    </xf>
    <xf numFmtId="167" fontId="2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49" fontId="43" fillId="3" borderId="1" xfId="0" applyNumberFormat="1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 wrapText="1"/>
    </xf>
    <xf numFmtId="167" fontId="40" fillId="3" borderId="1" xfId="0" applyNumberFormat="1" applyFont="1" applyFill="1" applyBorder="1" applyAlignment="1">
      <alignment horizontal="center" wrapText="1"/>
    </xf>
    <xf numFmtId="167" fontId="25" fillId="3" borderId="1" xfId="0" applyNumberFormat="1" applyFont="1" applyFill="1" applyBorder="1" applyAlignment="1">
      <alignment horizontal="center" vertical="center" wrapText="1"/>
    </xf>
    <xf numFmtId="167" fontId="23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24" fillId="3" borderId="1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7" fontId="39" fillId="3" borderId="1" xfId="0" applyNumberFormat="1" applyFont="1" applyFill="1" applyBorder="1" applyAlignment="1">
      <alignment horizontal="center" wrapText="1"/>
    </xf>
    <xf numFmtId="49" fontId="43" fillId="3" borderId="1" xfId="0" applyNumberFormat="1" applyFont="1" applyFill="1" applyBorder="1" applyAlignment="1">
      <alignment horizontal="center" vertical="top" wrapText="1"/>
    </xf>
    <xf numFmtId="167" fontId="43" fillId="3" borderId="1" xfId="0" applyNumberFormat="1" applyFont="1" applyFill="1" applyBorder="1" applyAlignment="1">
      <alignment horizontal="center" wrapText="1"/>
    </xf>
    <xf numFmtId="49" fontId="23" fillId="3" borderId="1" xfId="0" applyNumberFormat="1" applyFont="1" applyFill="1" applyBorder="1" applyAlignment="1">
      <alignment horizontal="center" vertical="top" wrapText="1"/>
    </xf>
    <xf numFmtId="167" fontId="23" fillId="3" borderId="1" xfId="1" applyNumberFormat="1" applyFont="1" applyFill="1" applyBorder="1" applyAlignment="1">
      <alignment horizontal="center"/>
    </xf>
    <xf numFmtId="167" fontId="24" fillId="3" borderId="1" xfId="0" applyNumberFormat="1" applyFont="1" applyFill="1" applyBorder="1" applyAlignment="1">
      <alignment horizontal="center" wrapText="1"/>
    </xf>
    <xf numFmtId="167" fontId="13" fillId="3" borderId="1" xfId="0" applyNumberFormat="1" applyFont="1" applyFill="1" applyBorder="1" applyAlignment="1">
      <alignment horizontal="center" wrapText="1"/>
    </xf>
    <xf numFmtId="167" fontId="1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2" fontId="40" fillId="3" borderId="1" xfId="0" applyNumberFormat="1" applyFont="1" applyFill="1" applyBorder="1" applyAlignment="1">
      <alignment horizontal="center" wrapText="1"/>
    </xf>
    <xf numFmtId="2" fontId="43" fillId="3" borderId="1" xfId="0" applyNumberFormat="1" applyFont="1" applyFill="1" applyBorder="1" applyAlignment="1">
      <alignment horizontal="center" wrapText="1"/>
    </xf>
    <xf numFmtId="167" fontId="23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167" fontId="25" fillId="3" borderId="1" xfId="0" applyNumberFormat="1" applyFont="1" applyFill="1" applyBorder="1"/>
    <xf numFmtId="0" fontId="1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167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top" wrapText="1"/>
    </xf>
    <xf numFmtId="49" fontId="25" fillId="3" borderId="1" xfId="0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25" fillId="3" borderId="1" xfId="0" applyFont="1" applyFill="1" applyBorder="1"/>
    <xf numFmtId="0" fontId="16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wrapText="1"/>
    </xf>
    <xf numFmtId="0" fontId="0" fillId="7" borderId="0" xfId="0" applyFill="1"/>
    <xf numFmtId="49" fontId="1" fillId="0" borderId="7" xfId="0" applyNumberFormat="1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center" vertical="top" wrapText="1"/>
    </xf>
    <xf numFmtId="49" fontId="1" fillId="8" borderId="1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6" fontId="20" fillId="0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2" fillId="3" borderId="3" xfId="1" applyFont="1" applyFill="1" applyBorder="1" applyAlignment="1">
      <alignment horizontal="left" vertical="top" wrapText="1"/>
    </xf>
    <xf numFmtId="0" fontId="22" fillId="3" borderId="1" xfId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/>
    <xf numFmtId="0" fontId="4" fillId="3" borderId="3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/>
    </xf>
    <xf numFmtId="49" fontId="22" fillId="3" borderId="3" xfId="0" applyNumberFormat="1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9" fontId="22" fillId="3" borderId="3" xfId="0" applyNumberFormat="1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14" fillId="3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vertical="top" wrapText="1"/>
    </xf>
    <xf numFmtId="0" fontId="4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49" fontId="14" fillId="3" borderId="3" xfId="0" applyNumberFormat="1" applyFont="1" applyFill="1" applyBorder="1" applyAlignment="1">
      <alignment horizontal="left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wrapText="1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52;&#1055;%20&#1059;&#1057;&#1061;%202023/&#1055;&#1088;&#1080;&#1083;&#1086;&#1078;&#1077;&#1085;&#1080;&#1103;%20&#1059;&#1057;&#106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6"/>
      <sheetName val="приложение 7"/>
      <sheetName val="приложение 8"/>
      <sheetName val="приложение 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3"/>
  <sheetViews>
    <sheetView tabSelected="1" view="pageBreakPreview" zoomScale="62" zoomScaleNormal="75" zoomScaleSheetLayoutView="62" workbookViewId="0">
      <selection activeCell="H8" sqref="H8"/>
    </sheetView>
  </sheetViews>
  <sheetFormatPr defaultRowHeight="13.2"/>
  <cols>
    <col min="1" max="1" width="27.88671875" customWidth="1"/>
    <col min="2" max="2" width="43.44140625" customWidth="1"/>
    <col min="3" max="3" width="39.6640625" customWidth="1"/>
    <col min="4" max="4" width="6.44140625" bestFit="1" customWidth="1"/>
    <col min="5" max="6" width="13.6640625" bestFit="1" customWidth="1"/>
    <col min="7" max="7" width="10.109375" customWidth="1"/>
    <col min="8" max="10" width="18.5546875" style="84" customWidth="1"/>
  </cols>
  <sheetData>
    <row r="1" spans="1:10" s="43" customFormat="1" ht="18">
      <c r="A1" s="41"/>
      <c r="B1" s="41"/>
      <c r="C1" s="41"/>
      <c r="D1" s="42"/>
      <c r="E1" s="42"/>
      <c r="F1" s="42"/>
      <c r="G1" s="42"/>
      <c r="H1" s="42"/>
      <c r="I1" s="42"/>
      <c r="J1" s="42" t="s">
        <v>45</v>
      </c>
    </row>
    <row r="2" spans="1:10" s="43" customFormat="1" ht="18">
      <c r="A2" s="41"/>
      <c r="B2" s="41"/>
      <c r="C2" s="41"/>
      <c r="D2" s="42"/>
      <c r="E2" s="42"/>
      <c r="F2" s="42"/>
      <c r="G2" s="42"/>
      <c r="H2" s="42"/>
      <c r="I2" s="42"/>
      <c r="J2" s="42"/>
    </row>
    <row r="3" spans="1:10" s="43" customFormat="1" ht="87.75" customHeight="1">
      <c r="A3" s="91" t="s">
        <v>468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s="46" customFormat="1">
      <c r="A4" s="44"/>
      <c r="B4" s="44"/>
      <c r="C4" s="44"/>
      <c r="D4" s="45"/>
      <c r="E4" s="45"/>
      <c r="F4" s="45"/>
      <c r="G4" s="45"/>
      <c r="H4" s="45"/>
      <c r="I4" s="45"/>
      <c r="J4" s="45"/>
    </row>
    <row r="5" spans="1:10" s="46" customFormat="1" ht="78" customHeight="1">
      <c r="A5" s="101" t="s">
        <v>8</v>
      </c>
      <c r="B5" s="102" t="s">
        <v>46</v>
      </c>
      <c r="C5" s="106" t="s">
        <v>47</v>
      </c>
      <c r="D5" s="22" t="s">
        <v>38</v>
      </c>
      <c r="E5" s="22"/>
      <c r="F5" s="22"/>
      <c r="G5" s="22"/>
      <c r="H5" s="88" t="s">
        <v>48</v>
      </c>
      <c r="I5" s="89"/>
      <c r="J5" s="90"/>
    </row>
    <row r="6" spans="1:10" s="46" customFormat="1" ht="72.75" customHeight="1">
      <c r="A6" s="101"/>
      <c r="B6" s="102"/>
      <c r="C6" s="106"/>
      <c r="D6" s="34" t="s">
        <v>39</v>
      </c>
      <c r="E6" s="34" t="s">
        <v>40</v>
      </c>
      <c r="F6" s="34" t="s">
        <v>41</v>
      </c>
      <c r="G6" s="34" t="s">
        <v>42</v>
      </c>
      <c r="H6" s="74" t="s">
        <v>43</v>
      </c>
      <c r="I6" s="74" t="s">
        <v>44</v>
      </c>
      <c r="J6" s="74" t="s">
        <v>20</v>
      </c>
    </row>
    <row r="7" spans="1:10" s="46" customFormat="1" ht="15.6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81">
        <v>8</v>
      </c>
      <c r="I7" s="81">
        <v>9</v>
      </c>
      <c r="J7" s="81">
        <v>10</v>
      </c>
    </row>
    <row r="8" spans="1:10" s="173" customFormat="1" ht="31.8" customHeight="1">
      <c r="A8" s="332" t="s">
        <v>1175</v>
      </c>
      <c r="B8" s="333"/>
      <c r="C8" s="334"/>
      <c r="D8" s="171"/>
      <c r="E8" s="171"/>
      <c r="F8" s="171"/>
      <c r="G8" s="171"/>
      <c r="H8" s="172">
        <f>H9+H256+H431+H717+H797</f>
        <v>1623095.7495500003</v>
      </c>
      <c r="I8" s="172">
        <f t="shared" ref="I8:J8" si="0">I9+I256+I431+I717+I797</f>
        <v>1600229.8453699998</v>
      </c>
      <c r="J8" s="172">
        <f t="shared" si="0"/>
        <v>1600229.8453699998</v>
      </c>
    </row>
    <row r="9" spans="1:10" s="165" customFormat="1" ht="17.399999999999999">
      <c r="A9" s="160" t="s">
        <v>30</v>
      </c>
      <c r="B9" s="161" t="s">
        <v>69</v>
      </c>
      <c r="C9" s="162" t="s">
        <v>33</v>
      </c>
      <c r="D9" s="163"/>
      <c r="E9" s="163"/>
      <c r="F9" s="163"/>
      <c r="G9" s="163"/>
      <c r="H9" s="164">
        <f>H15+H64+H118+H135+H169+H187+H231</f>
        <v>209092</v>
      </c>
      <c r="I9" s="164">
        <v>205934.91</v>
      </c>
      <c r="J9" s="164">
        <f>J15+J64+J118+J135+J169+J187+J231</f>
        <v>205934.91</v>
      </c>
    </row>
    <row r="10" spans="1:10" s="165" customFormat="1" ht="17.399999999999999">
      <c r="A10" s="160"/>
      <c r="B10" s="161"/>
      <c r="C10" s="162" t="s">
        <v>34</v>
      </c>
      <c r="D10" s="163"/>
      <c r="E10" s="163"/>
      <c r="F10" s="163"/>
      <c r="G10" s="163"/>
      <c r="H10" s="164"/>
      <c r="I10" s="164"/>
      <c r="J10" s="164"/>
    </row>
    <row r="11" spans="1:10" s="165" customFormat="1" ht="17.399999999999999">
      <c r="A11" s="160"/>
      <c r="B11" s="161"/>
      <c r="C11" s="162" t="s">
        <v>35</v>
      </c>
      <c r="D11" s="166"/>
      <c r="E11" s="163"/>
      <c r="F11" s="163"/>
      <c r="G11" s="163"/>
      <c r="H11" s="164"/>
      <c r="I11" s="164"/>
      <c r="J11" s="164"/>
    </row>
    <row r="12" spans="1:10" s="165" customFormat="1" ht="17.399999999999999">
      <c r="A12" s="160"/>
      <c r="B12" s="161"/>
      <c r="C12" s="162" t="s">
        <v>184</v>
      </c>
      <c r="D12" s="166"/>
      <c r="E12" s="163"/>
      <c r="F12" s="163"/>
      <c r="G12" s="163"/>
      <c r="H12" s="164">
        <v>209092</v>
      </c>
      <c r="I12" s="164"/>
      <c r="J12" s="164"/>
    </row>
    <row r="13" spans="1:10" s="165" customFormat="1" ht="17.399999999999999">
      <c r="A13" s="160"/>
      <c r="B13" s="161"/>
      <c r="C13" s="162"/>
      <c r="D13" s="166"/>
      <c r="E13" s="163"/>
      <c r="F13" s="163"/>
      <c r="G13" s="163"/>
      <c r="H13" s="164"/>
      <c r="I13" s="164"/>
      <c r="J13" s="164"/>
    </row>
    <row r="14" spans="1:10" s="165" customFormat="1" ht="18">
      <c r="A14" s="160"/>
      <c r="B14" s="161"/>
      <c r="C14" s="167" t="s">
        <v>5</v>
      </c>
      <c r="D14" s="168"/>
      <c r="E14" s="169"/>
      <c r="F14" s="169"/>
      <c r="G14" s="169"/>
      <c r="H14" s="170"/>
      <c r="I14" s="170"/>
      <c r="J14" s="170"/>
    </row>
    <row r="15" spans="1:10" s="46" customFormat="1" ht="17.399999999999999">
      <c r="A15" s="103" t="s">
        <v>23</v>
      </c>
      <c r="B15" s="103" t="s">
        <v>70</v>
      </c>
      <c r="C15" s="62" t="s">
        <v>33</v>
      </c>
      <c r="D15" s="63"/>
      <c r="E15" s="61"/>
      <c r="F15" s="61"/>
      <c r="G15" s="61"/>
      <c r="H15" s="70">
        <f>H17</f>
        <v>28633.019999999997</v>
      </c>
      <c r="I15" s="70">
        <v>28507.909999999996</v>
      </c>
      <c r="J15" s="70">
        <f>J17</f>
        <v>28507.909999999996</v>
      </c>
    </row>
    <row r="16" spans="1:10" s="46" customFormat="1" ht="17.399999999999999">
      <c r="A16" s="103"/>
      <c r="B16" s="103"/>
      <c r="C16" s="62" t="s">
        <v>34</v>
      </c>
      <c r="D16" s="63"/>
      <c r="E16" s="61"/>
      <c r="F16" s="61"/>
      <c r="G16" s="61"/>
      <c r="H16" s="70"/>
      <c r="I16" s="70"/>
      <c r="J16" s="70"/>
    </row>
    <row r="17" spans="1:10" s="46" customFormat="1" ht="18">
      <c r="A17" s="103"/>
      <c r="B17" s="103"/>
      <c r="C17" s="37" t="s">
        <v>184</v>
      </c>
      <c r="D17" s="63"/>
      <c r="E17" s="61"/>
      <c r="F17" s="61"/>
      <c r="G17" s="61"/>
      <c r="H17" s="70">
        <f>H21+H34+H61</f>
        <v>28633.019999999997</v>
      </c>
      <c r="I17" s="70">
        <v>28507.909999999996</v>
      </c>
      <c r="J17" s="70">
        <f>J21+J34+J61</f>
        <v>28507.909999999996</v>
      </c>
    </row>
    <row r="18" spans="1:10" s="46" customFormat="1" ht="17.399999999999999">
      <c r="A18" s="103"/>
      <c r="B18" s="103"/>
      <c r="C18" s="62"/>
      <c r="D18" s="63"/>
      <c r="E18" s="61"/>
      <c r="F18" s="61"/>
      <c r="G18" s="61"/>
      <c r="H18" s="70"/>
      <c r="I18" s="70"/>
      <c r="J18" s="70"/>
    </row>
    <row r="19" spans="1:10" s="46" customFormat="1" ht="17.399999999999999">
      <c r="A19" s="103"/>
      <c r="B19" s="103"/>
      <c r="C19" s="62"/>
      <c r="D19" s="63"/>
      <c r="E19" s="61"/>
      <c r="F19" s="61"/>
      <c r="G19" s="61"/>
      <c r="H19" s="70"/>
      <c r="I19" s="70"/>
      <c r="J19" s="70"/>
    </row>
    <row r="20" spans="1:10" s="46" customFormat="1" ht="17.399999999999999">
      <c r="A20" s="103"/>
      <c r="B20" s="103"/>
      <c r="C20" s="62" t="s">
        <v>5</v>
      </c>
      <c r="D20" s="63"/>
      <c r="E20" s="61"/>
      <c r="F20" s="61"/>
      <c r="G20" s="61"/>
      <c r="H20" s="70"/>
      <c r="I20" s="70"/>
      <c r="J20" s="70"/>
    </row>
    <row r="21" spans="1:10" s="46" customFormat="1" ht="18">
      <c r="A21" s="92" t="s">
        <v>6</v>
      </c>
      <c r="B21" s="93" t="s">
        <v>71</v>
      </c>
      <c r="C21" s="37" t="s">
        <v>33</v>
      </c>
      <c r="D21" s="31"/>
      <c r="E21" s="28"/>
      <c r="F21" s="28"/>
      <c r="G21" s="28"/>
      <c r="H21" s="69">
        <f>H23+H24+H25+H26+H27+H28+H29+H30+H31</f>
        <v>26878.359999999997</v>
      </c>
      <c r="I21" s="69">
        <v>26753.249999999996</v>
      </c>
      <c r="J21" s="69">
        <f>J23+J24+J25+J26+J27+J28+J29+J30+J31</f>
        <v>26753.249999999996</v>
      </c>
    </row>
    <row r="22" spans="1:10" s="46" customFormat="1" ht="18">
      <c r="A22" s="92"/>
      <c r="B22" s="99"/>
      <c r="C22" s="37" t="s">
        <v>34</v>
      </c>
      <c r="D22" s="31"/>
      <c r="E22" s="28"/>
      <c r="F22" s="28"/>
      <c r="G22" s="28"/>
      <c r="H22" s="69"/>
      <c r="I22" s="69"/>
      <c r="J22" s="69"/>
    </row>
    <row r="23" spans="1:10" s="46" customFormat="1" ht="18">
      <c r="A23" s="92"/>
      <c r="B23" s="99"/>
      <c r="C23" s="37" t="s">
        <v>184</v>
      </c>
      <c r="D23" s="31" t="s">
        <v>183</v>
      </c>
      <c r="E23" s="26" t="s">
        <v>193</v>
      </c>
      <c r="F23" s="28">
        <v>1110100590</v>
      </c>
      <c r="G23" s="28">
        <v>111</v>
      </c>
      <c r="H23" s="69" t="s">
        <v>185</v>
      </c>
      <c r="I23" s="69">
        <v>13660.02</v>
      </c>
      <c r="J23" s="69">
        <v>13660.02</v>
      </c>
    </row>
    <row r="24" spans="1:10" s="46" customFormat="1" ht="18">
      <c r="A24" s="92"/>
      <c r="B24" s="99"/>
      <c r="C24" s="37" t="s">
        <v>184</v>
      </c>
      <c r="D24" s="31" t="s">
        <v>183</v>
      </c>
      <c r="E24" s="26" t="s">
        <v>193</v>
      </c>
      <c r="F24" s="28">
        <v>1110100590</v>
      </c>
      <c r="G24" s="28">
        <v>119</v>
      </c>
      <c r="H24" s="69" t="s">
        <v>186</v>
      </c>
      <c r="I24" s="69">
        <v>4091.78</v>
      </c>
      <c r="J24" s="69">
        <v>4091.78</v>
      </c>
    </row>
    <row r="25" spans="1:10" s="46" customFormat="1" ht="18">
      <c r="A25" s="92"/>
      <c r="B25" s="99"/>
      <c r="C25" s="37" t="s">
        <v>184</v>
      </c>
      <c r="D25" s="31" t="s">
        <v>183</v>
      </c>
      <c r="E25" s="26" t="s">
        <v>193</v>
      </c>
      <c r="F25" s="28">
        <v>1110100590</v>
      </c>
      <c r="G25" s="28">
        <v>112</v>
      </c>
      <c r="H25" s="69" t="s">
        <v>187</v>
      </c>
      <c r="I25" s="69">
        <v>2.85</v>
      </c>
      <c r="J25" s="69">
        <v>2.85</v>
      </c>
    </row>
    <row r="26" spans="1:10" s="46" customFormat="1" ht="18">
      <c r="A26" s="92"/>
      <c r="B26" s="99"/>
      <c r="C26" s="37" t="s">
        <v>184</v>
      </c>
      <c r="D26" s="31" t="s">
        <v>183</v>
      </c>
      <c r="E26" s="26" t="s">
        <v>193</v>
      </c>
      <c r="F26" s="28">
        <v>1110100590</v>
      </c>
      <c r="G26" s="28">
        <v>242</v>
      </c>
      <c r="H26" s="69" t="s">
        <v>188</v>
      </c>
      <c r="I26" s="69">
        <v>374.32</v>
      </c>
      <c r="J26" s="69">
        <v>374.32</v>
      </c>
    </row>
    <row r="27" spans="1:10" s="46" customFormat="1" ht="18">
      <c r="A27" s="92"/>
      <c r="B27" s="99"/>
      <c r="C27" s="37" t="s">
        <v>184</v>
      </c>
      <c r="D27" s="31" t="s">
        <v>183</v>
      </c>
      <c r="E27" s="26" t="s">
        <v>193</v>
      </c>
      <c r="F27" s="28">
        <v>1110100590</v>
      </c>
      <c r="G27" s="28">
        <v>244</v>
      </c>
      <c r="H27" s="69">
        <v>4084.86</v>
      </c>
      <c r="I27" s="69">
        <v>4010.4</v>
      </c>
      <c r="J27" s="69">
        <v>4010.4</v>
      </c>
    </row>
    <row r="28" spans="1:10" s="46" customFormat="1" ht="18">
      <c r="A28" s="92"/>
      <c r="B28" s="99"/>
      <c r="C28" s="37" t="s">
        <v>184</v>
      </c>
      <c r="D28" s="31" t="s">
        <v>183</v>
      </c>
      <c r="E28" s="26" t="s">
        <v>193</v>
      </c>
      <c r="F28" s="28">
        <v>1110100590</v>
      </c>
      <c r="G28" s="28">
        <v>247</v>
      </c>
      <c r="H28" s="69" t="s">
        <v>189</v>
      </c>
      <c r="I28" s="69">
        <v>2602.19</v>
      </c>
      <c r="J28" s="69">
        <v>2602.19</v>
      </c>
    </row>
    <row r="29" spans="1:10" s="46" customFormat="1" ht="18">
      <c r="A29" s="92"/>
      <c r="B29" s="99"/>
      <c r="C29" s="37" t="s">
        <v>184</v>
      </c>
      <c r="D29" s="31" t="s">
        <v>183</v>
      </c>
      <c r="E29" s="26" t="s">
        <v>193</v>
      </c>
      <c r="F29" s="28">
        <v>1110100590</v>
      </c>
      <c r="G29" s="28">
        <v>851</v>
      </c>
      <c r="H29" s="69" t="s">
        <v>190</v>
      </c>
      <c r="I29" s="69">
        <v>346.56</v>
      </c>
      <c r="J29" s="69">
        <v>346.56</v>
      </c>
    </row>
    <row r="30" spans="1:10" s="46" customFormat="1" ht="18">
      <c r="A30" s="92"/>
      <c r="B30" s="99"/>
      <c r="C30" s="37" t="s">
        <v>184</v>
      </c>
      <c r="D30" s="31" t="s">
        <v>183</v>
      </c>
      <c r="E30" s="26" t="s">
        <v>193</v>
      </c>
      <c r="F30" s="28">
        <v>1110100590</v>
      </c>
      <c r="G30" s="28">
        <v>852</v>
      </c>
      <c r="H30" s="69" t="s">
        <v>191</v>
      </c>
      <c r="I30" s="69">
        <v>2.1</v>
      </c>
      <c r="J30" s="69">
        <v>2.1</v>
      </c>
    </row>
    <row r="31" spans="1:10" s="46" customFormat="1" ht="18">
      <c r="A31" s="92"/>
      <c r="B31" s="99"/>
      <c r="C31" s="37"/>
      <c r="D31" s="31" t="s">
        <v>183</v>
      </c>
      <c r="E31" s="26" t="s">
        <v>193</v>
      </c>
      <c r="F31" s="28">
        <v>1110120540</v>
      </c>
      <c r="G31" s="28">
        <v>244</v>
      </c>
      <c r="H31" s="69">
        <v>1663.03</v>
      </c>
      <c r="I31" s="69">
        <v>1663.03</v>
      </c>
      <c r="J31" s="69">
        <v>1663.03</v>
      </c>
    </row>
    <row r="32" spans="1:10" s="46" customFormat="1" ht="18">
      <c r="A32" s="92"/>
      <c r="B32" s="99"/>
      <c r="C32" s="37"/>
      <c r="D32" s="31"/>
      <c r="E32" s="28"/>
      <c r="F32" s="28"/>
      <c r="G32" s="28"/>
      <c r="H32" s="69"/>
      <c r="I32" s="69"/>
      <c r="J32" s="69"/>
    </row>
    <row r="33" spans="1:10" s="46" customFormat="1" ht="84.75" customHeight="1">
      <c r="A33" s="92"/>
      <c r="B33" s="100"/>
      <c r="C33" s="37" t="s">
        <v>5</v>
      </c>
      <c r="D33" s="31"/>
      <c r="E33" s="28"/>
      <c r="F33" s="28"/>
      <c r="G33" s="28"/>
      <c r="H33" s="69"/>
      <c r="I33" s="69"/>
      <c r="J33" s="69"/>
    </row>
    <row r="34" spans="1:10" s="46" customFormat="1" ht="18">
      <c r="A34" s="92" t="s">
        <v>135</v>
      </c>
      <c r="B34" s="93" t="s">
        <v>72</v>
      </c>
      <c r="C34" s="37" t="s">
        <v>33</v>
      </c>
      <c r="D34" s="31"/>
      <c r="E34" s="28"/>
      <c r="F34" s="28"/>
      <c r="G34" s="28"/>
      <c r="H34" s="69">
        <v>1703.62</v>
      </c>
      <c r="I34" s="69">
        <v>1703.62</v>
      </c>
      <c r="J34" s="69">
        <v>1703.62</v>
      </c>
    </row>
    <row r="35" spans="1:10" s="46" customFormat="1" ht="18">
      <c r="A35" s="92"/>
      <c r="B35" s="99"/>
      <c r="C35" s="37" t="s">
        <v>34</v>
      </c>
      <c r="D35" s="31"/>
      <c r="E35" s="28"/>
      <c r="F35" s="28"/>
      <c r="G35" s="28"/>
      <c r="H35" s="69"/>
      <c r="I35" s="69"/>
      <c r="J35" s="69"/>
    </row>
    <row r="36" spans="1:10" s="46" customFormat="1" ht="67.5" customHeight="1">
      <c r="A36" s="92"/>
      <c r="B36" s="100"/>
      <c r="C36" s="37" t="s">
        <v>184</v>
      </c>
      <c r="D36" s="31" t="s">
        <v>192</v>
      </c>
      <c r="E36" s="26" t="s">
        <v>193</v>
      </c>
      <c r="F36" s="28" t="s">
        <v>195</v>
      </c>
      <c r="G36" s="28">
        <v>540</v>
      </c>
      <c r="H36" s="69">
        <v>1703.62</v>
      </c>
      <c r="I36" s="69">
        <v>1703.62</v>
      </c>
      <c r="J36" s="69">
        <v>1703.62</v>
      </c>
    </row>
    <row r="37" spans="1:10" s="46" customFormat="1" ht="18">
      <c r="A37" s="92" t="s">
        <v>141</v>
      </c>
      <c r="B37" s="93" t="s">
        <v>73</v>
      </c>
      <c r="C37" s="37" t="s">
        <v>33</v>
      </c>
      <c r="D37" s="31"/>
      <c r="E37" s="28"/>
      <c r="F37" s="28"/>
      <c r="G37" s="28"/>
      <c r="H37" s="69"/>
      <c r="I37" s="69"/>
      <c r="J37" s="69"/>
    </row>
    <row r="38" spans="1:10" s="46" customFormat="1" ht="18">
      <c r="A38" s="92"/>
      <c r="B38" s="99"/>
      <c r="C38" s="37" t="s">
        <v>34</v>
      </c>
      <c r="D38" s="31"/>
      <c r="E38" s="28"/>
      <c r="F38" s="28"/>
      <c r="G38" s="28"/>
      <c r="H38" s="69"/>
      <c r="I38" s="69"/>
      <c r="J38" s="69"/>
    </row>
    <row r="39" spans="1:10" s="46" customFormat="1" ht="18">
      <c r="A39" s="92"/>
      <c r="B39" s="100"/>
      <c r="C39" s="37" t="s">
        <v>5</v>
      </c>
      <c r="D39" s="31"/>
      <c r="E39" s="28"/>
      <c r="F39" s="28"/>
      <c r="G39" s="28"/>
      <c r="H39" s="69"/>
      <c r="I39" s="69"/>
      <c r="J39" s="69"/>
    </row>
    <row r="40" spans="1:10" s="46" customFormat="1" ht="18">
      <c r="A40" s="92" t="s">
        <v>136</v>
      </c>
      <c r="B40" s="93" t="s">
        <v>74</v>
      </c>
      <c r="C40" s="37" t="s">
        <v>33</v>
      </c>
      <c r="D40" s="31"/>
      <c r="E40" s="28"/>
      <c r="F40" s="28"/>
      <c r="G40" s="28"/>
      <c r="H40" s="69"/>
      <c r="I40" s="69"/>
      <c r="J40" s="69"/>
    </row>
    <row r="41" spans="1:10" s="46" customFormat="1" ht="18">
      <c r="A41" s="92"/>
      <c r="B41" s="99"/>
      <c r="C41" s="37" t="s">
        <v>34</v>
      </c>
      <c r="D41" s="31"/>
      <c r="E41" s="28"/>
      <c r="F41" s="28"/>
      <c r="G41" s="28"/>
      <c r="H41" s="69"/>
      <c r="I41" s="69"/>
      <c r="J41" s="69"/>
    </row>
    <row r="42" spans="1:10" s="46" customFormat="1" ht="84" customHeight="1">
      <c r="A42" s="92"/>
      <c r="B42" s="100"/>
      <c r="C42" s="37" t="s">
        <v>5</v>
      </c>
      <c r="D42" s="31"/>
      <c r="E42" s="28"/>
      <c r="F42" s="28"/>
      <c r="G42" s="28"/>
      <c r="H42" s="69"/>
      <c r="I42" s="69"/>
      <c r="J42" s="69"/>
    </row>
    <row r="43" spans="1:10" s="46" customFormat="1" ht="18">
      <c r="A43" s="92" t="s">
        <v>137</v>
      </c>
      <c r="B43" s="93" t="s">
        <v>75</v>
      </c>
      <c r="C43" s="37" t="s">
        <v>33</v>
      </c>
      <c r="D43" s="31"/>
      <c r="E43" s="28"/>
      <c r="F43" s="28"/>
      <c r="G43" s="28"/>
      <c r="H43" s="69"/>
      <c r="I43" s="69"/>
      <c r="J43" s="69"/>
    </row>
    <row r="44" spans="1:10" s="46" customFormat="1" ht="18">
      <c r="A44" s="92"/>
      <c r="B44" s="99"/>
      <c r="C44" s="37" t="s">
        <v>34</v>
      </c>
      <c r="D44" s="31"/>
      <c r="E44" s="28"/>
      <c r="F44" s="28"/>
      <c r="G44" s="28"/>
      <c r="H44" s="69"/>
      <c r="I44" s="69"/>
      <c r="J44" s="69"/>
    </row>
    <row r="45" spans="1:10" s="46" customFormat="1" ht="117.75" customHeight="1">
      <c r="A45" s="92"/>
      <c r="B45" s="100"/>
      <c r="C45" s="37" t="s">
        <v>5</v>
      </c>
      <c r="D45" s="31"/>
      <c r="E45" s="28"/>
      <c r="F45" s="28"/>
      <c r="G45" s="28"/>
      <c r="H45" s="69"/>
      <c r="I45" s="69"/>
      <c r="J45" s="69"/>
    </row>
    <row r="46" spans="1:10" s="46" customFormat="1" ht="18">
      <c r="A46" s="92" t="s">
        <v>138</v>
      </c>
      <c r="B46" s="93" t="s">
        <v>76</v>
      </c>
      <c r="C46" s="37" t="s">
        <v>33</v>
      </c>
      <c r="D46" s="31"/>
      <c r="E46" s="28"/>
      <c r="F46" s="28"/>
      <c r="G46" s="28"/>
      <c r="H46" s="69"/>
      <c r="I46" s="69"/>
      <c r="J46" s="69"/>
    </row>
    <row r="47" spans="1:10" s="46" customFormat="1" ht="18">
      <c r="A47" s="92"/>
      <c r="B47" s="99"/>
      <c r="C47" s="37" t="s">
        <v>34</v>
      </c>
      <c r="D47" s="31"/>
      <c r="E47" s="28"/>
      <c r="F47" s="28"/>
      <c r="G47" s="28"/>
      <c r="H47" s="69"/>
      <c r="I47" s="69"/>
      <c r="J47" s="69"/>
    </row>
    <row r="48" spans="1:10" s="46" customFormat="1" ht="56.25" customHeight="1">
      <c r="A48" s="92"/>
      <c r="B48" s="100"/>
      <c r="C48" s="37" t="s">
        <v>5</v>
      </c>
      <c r="D48" s="31"/>
      <c r="E48" s="28"/>
      <c r="F48" s="28"/>
      <c r="G48" s="28"/>
      <c r="H48" s="69"/>
      <c r="I48" s="69"/>
      <c r="J48" s="69"/>
    </row>
    <row r="49" spans="1:10" s="46" customFormat="1" ht="18">
      <c r="A49" s="92" t="s">
        <v>139</v>
      </c>
      <c r="B49" s="93" t="s">
        <v>77</v>
      </c>
      <c r="C49" s="37" t="s">
        <v>33</v>
      </c>
      <c r="D49" s="31"/>
      <c r="E49" s="28"/>
      <c r="F49" s="28"/>
      <c r="G49" s="28"/>
      <c r="H49" s="69"/>
      <c r="I49" s="69"/>
      <c r="J49" s="69"/>
    </row>
    <row r="50" spans="1:10" s="46" customFormat="1" ht="18">
      <c r="A50" s="92"/>
      <c r="B50" s="99"/>
      <c r="C50" s="37" t="s">
        <v>34</v>
      </c>
      <c r="D50" s="31"/>
      <c r="E50" s="28"/>
      <c r="F50" s="28"/>
      <c r="G50" s="28"/>
      <c r="H50" s="69"/>
      <c r="I50" s="69"/>
      <c r="J50" s="69"/>
    </row>
    <row r="51" spans="1:10" s="46" customFormat="1" ht="18">
      <c r="A51" s="92"/>
      <c r="B51" s="100"/>
      <c r="C51" s="37" t="s">
        <v>5</v>
      </c>
      <c r="D51" s="31"/>
      <c r="E51" s="28"/>
      <c r="F51" s="28"/>
      <c r="G51" s="28"/>
      <c r="H51" s="69"/>
      <c r="I51" s="69"/>
      <c r="J51" s="69"/>
    </row>
    <row r="52" spans="1:10" s="46" customFormat="1" ht="18">
      <c r="A52" s="92" t="s">
        <v>140</v>
      </c>
      <c r="B52" s="93" t="s">
        <v>78</v>
      </c>
      <c r="C52" s="37" t="s">
        <v>33</v>
      </c>
      <c r="D52" s="31"/>
      <c r="E52" s="28"/>
      <c r="F52" s="28"/>
      <c r="G52" s="28"/>
      <c r="H52" s="69"/>
      <c r="I52" s="69"/>
      <c r="J52" s="69"/>
    </row>
    <row r="53" spans="1:10" s="46" customFormat="1" ht="18">
      <c r="A53" s="92"/>
      <c r="B53" s="99"/>
      <c r="C53" s="37" t="s">
        <v>34</v>
      </c>
      <c r="D53" s="31"/>
      <c r="E53" s="28"/>
      <c r="F53" s="28"/>
      <c r="G53" s="28"/>
      <c r="H53" s="69"/>
      <c r="I53" s="69"/>
      <c r="J53" s="69"/>
    </row>
    <row r="54" spans="1:10" s="46" customFormat="1" ht="46.5" customHeight="1">
      <c r="A54" s="92"/>
      <c r="B54" s="100"/>
      <c r="C54" s="37" t="s">
        <v>5</v>
      </c>
      <c r="D54" s="31"/>
      <c r="E54" s="28"/>
      <c r="F54" s="28"/>
      <c r="G54" s="28"/>
      <c r="H54" s="69"/>
      <c r="I54" s="69"/>
      <c r="J54" s="69"/>
    </row>
    <row r="55" spans="1:10" s="46" customFormat="1" ht="18">
      <c r="A55" s="92" t="s">
        <v>142</v>
      </c>
      <c r="B55" s="93" t="s">
        <v>79</v>
      </c>
      <c r="C55" s="37" t="s">
        <v>33</v>
      </c>
      <c r="D55" s="31"/>
      <c r="E55" s="28"/>
      <c r="F55" s="28"/>
      <c r="G55" s="28"/>
      <c r="H55" s="69"/>
      <c r="I55" s="69"/>
      <c r="J55" s="69"/>
    </row>
    <row r="56" spans="1:10" s="46" customFormat="1" ht="18">
      <c r="A56" s="92"/>
      <c r="B56" s="99"/>
      <c r="C56" s="37" t="s">
        <v>34</v>
      </c>
      <c r="D56" s="31"/>
      <c r="E56" s="28"/>
      <c r="F56" s="28"/>
      <c r="G56" s="28"/>
      <c r="H56" s="69"/>
      <c r="I56" s="69"/>
      <c r="J56" s="69"/>
    </row>
    <row r="57" spans="1:10" s="46" customFormat="1" ht="60" customHeight="1">
      <c r="A57" s="92"/>
      <c r="B57" s="100"/>
      <c r="C57" s="37" t="s">
        <v>5</v>
      </c>
      <c r="D57" s="31"/>
      <c r="E57" s="28"/>
      <c r="F57" s="28"/>
      <c r="G57" s="28"/>
      <c r="H57" s="69"/>
      <c r="I57" s="69"/>
      <c r="J57" s="69"/>
    </row>
    <row r="58" spans="1:10" s="46" customFormat="1" ht="18">
      <c r="A58" s="92" t="s">
        <v>143</v>
      </c>
      <c r="B58" s="93" t="s">
        <v>80</v>
      </c>
      <c r="C58" s="37" t="s">
        <v>33</v>
      </c>
      <c r="D58" s="31"/>
      <c r="E58" s="28"/>
      <c r="F58" s="28"/>
      <c r="G58" s="28"/>
      <c r="H58" s="69"/>
      <c r="I58" s="69"/>
      <c r="J58" s="69"/>
    </row>
    <row r="59" spans="1:10" s="46" customFormat="1" ht="18">
      <c r="A59" s="92"/>
      <c r="B59" s="99"/>
      <c r="C59" s="37" t="s">
        <v>34</v>
      </c>
      <c r="D59" s="31"/>
      <c r="E59" s="28"/>
      <c r="F59" s="28"/>
      <c r="G59" s="28"/>
      <c r="H59" s="69"/>
      <c r="I59" s="69"/>
      <c r="J59" s="69"/>
    </row>
    <row r="60" spans="1:10" s="46" customFormat="1" ht="18">
      <c r="A60" s="92"/>
      <c r="B60" s="100"/>
      <c r="C60" s="37" t="s">
        <v>5</v>
      </c>
      <c r="D60" s="31"/>
      <c r="E60" s="28"/>
      <c r="F60" s="28"/>
      <c r="G60" s="28"/>
      <c r="H60" s="69"/>
      <c r="I60" s="69"/>
      <c r="J60" s="69"/>
    </row>
    <row r="61" spans="1:10" s="46" customFormat="1" ht="18">
      <c r="A61" s="92" t="s">
        <v>143</v>
      </c>
      <c r="B61" s="93" t="s">
        <v>81</v>
      </c>
      <c r="C61" s="37" t="s">
        <v>33</v>
      </c>
      <c r="D61" s="31"/>
      <c r="E61" s="28"/>
      <c r="F61" s="28"/>
      <c r="G61" s="28"/>
      <c r="H61" s="69">
        <v>51.04</v>
      </c>
      <c r="I61" s="69">
        <v>51.04</v>
      </c>
      <c r="J61" s="69">
        <v>51.04</v>
      </c>
    </row>
    <row r="62" spans="1:10" s="46" customFormat="1" ht="18">
      <c r="A62" s="92"/>
      <c r="B62" s="99"/>
      <c r="C62" s="37" t="s">
        <v>34</v>
      </c>
      <c r="D62" s="31"/>
      <c r="E62" s="28"/>
      <c r="F62" s="28"/>
      <c r="G62" s="28"/>
      <c r="H62" s="69"/>
      <c r="I62" s="69"/>
      <c r="J62" s="69"/>
    </row>
    <row r="63" spans="1:10" s="46" customFormat="1" ht="18">
      <c r="A63" s="92"/>
      <c r="B63" s="100"/>
      <c r="C63" s="37" t="s">
        <v>184</v>
      </c>
      <c r="D63" s="31" t="s">
        <v>192</v>
      </c>
      <c r="E63" s="26" t="s">
        <v>193</v>
      </c>
      <c r="F63" s="28" t="s">
        <v>194</v>
      </c>
      <c r="G63" s="28">
        <v>540</v>
      </c>
      <c r="H63" s="69">
        <v>51.04</v>
      </c>
      <c r="I63" s="69">
        <v>51.04</v>
      </c>
      <c r="J63" s="69">
        <v>51.04</v>
      </c>
    </row>
    <row r="64" spans="1:10" s="46" customFormat="1" ht="17.399999999999999">
      <c r="A64" s="103" t="s">
        <v>27</v>
      </c>
      <c r="B64" s="96" t="s">
        <v>82</v>
      </c>
      <c r="C64" s="62" t="s">
        <v>33</v>
      </c>
      <c r="D64" s="63"/>
      <c r="E64" s="61"/>
      <c r="F64" s="61"/>
      <c r="G64" s="61"/>
      <c r="H64" s="70">
        <f>H66</f>
        <v>7833.4400000000005</v>
      </c>
      <c r="I64" s="70">
        <v>7786.41</v>
      </c>
      <c r="J64" s="70">
        <f>J66</f>
        <v>7786.41</v>
      </c>
    </row>
    <row r="65" spans="1:10" s="46" customFormat="1" ht="17.399999999999999">
      <c r="A65" s="103"/>
      <c r="B65" s="104"/>
      <c r="C65" s="62" t="s">
        <v>34</v>
      </c>
      <c r="D65" s="63"/>
      <c r="E65" s="61"/>
      <c r="F65" s="61"/>
      <c r="G65" s="61"/>
      <c r="H65" s="70"/>
      <c r="I65" s="70"/>
      <c r="J65" s="70"/>
    </row>
    <row r="66" spans="1:10" s="46" customFormat="1" ht="17.399999999999999">
      <c r="A66" s="103"/>
      <c r="B66" s="105"/>
      <c r="C66" s="62" t="s">
        <v>184</v>
      </c>
      <c r="D66" s="63"/>
      <c r="E66" s="61"/>
      <c r="F66" s="61"/>
      <c r="G66" s="61"/>
      <c r="H66" s="70">
        <f>H67+H109</f>
        <v>7833.4400000000005</v>
      </c>
      <c r="I66" s="70">
        <v>7786.41</v>
      </c>
      <c r="J66" s="70">
        <f>J67+J109</f>
        <v>7786.41</v>
      </c>
    </row>
    <row r="67" spans="1:10" s="46" customFormat="1" ht="18">
      <c r="A67" s="92" t="s">
        <v>7</v>
      </c>
      <c r="B67" s="93" t="s">
        <v>83</v>
      </c>
      <c r="C67" s="37" t="s">
        <v>33</v>
      </c>
      <c r="D67" s="31"/>
      <c r="E67" s="28"/>
      <c r="F67" s="28"/>
      <c r="G67" s="28"/>
      <c r="H67" s="69">
        <f>H69+H70+H71+H72+H73+H74+H75</f>
        <v>7647.1200000000008</v>
      </c>
      <c r="I67" s="69">
        <v>7600.09</v>
      </c>
      <c r="J67" s="69">
        <f>J69+J70+J71+J72+J73+J74+J75</f>
        <v>7600.09</v>
      </c>
    </row>
    <row r="68" spans="1:10" s="46" customFormat="1" ht="18">
      <c r="A68" s="92"/>
      <c r="B68" s="99"/>
      <c r="C68" s="37" t="s">
        <v>34</v>
      </c>
      <c r="D68" s="31"/>
      <c r="E68" s="28"/>
      <c r="F68" s="28"/>
      <c r="G68" s="28"/>
      <c r="H68" s="69"/>
      <c r="I68" s="69"/>
      <c r="J68" s="69"/>
    </row>
    <row r="69" spans="1:10" s="46" customFormat="1" ht="18">
      <c r="A69" s="92"/>
      <c r="B69" s="99"/>
      <c r="C69" s="37" t="s">
        <v>184</v>
      </c>
      <c r="D69" s="31" t="s">
        <v>183</v>
      </c>
      <c r="E69" s="26" t="s">
        <v>193</v>
      </c>
      <c r="F69" s="28">
        <v>1120100590</v>
      </c>
      <c r="G69" s="28">
        <v>111</v>
      </c>
      <c r="H69" s="69">
        <v>4325</v>
      </c>
      <c r="I69" s="69">
        <v>4325</v>
      </c>
      <c r="J69" s="69">
        <v>4325</v>
      </c>
    </row>
    <row r="70" spans="1:10" s="46" customFormat="1" ht="18">
      <c r="A70" s="92"/>
      <c r="B70" s="99"/>
      <c r="C70" s="37" t="s">
        <v>184</v>
      </c>
      <c r="D70" s="31" t="s">
        <v>183</v>
      </c>
      <c r="E70" s="26" t="s">
        <v>193</v>
      </c>
      <c r="F70" s="28">
        <v>1120100590</v>
      </c>
      <c r="G70" s="28">
        <v>119</v>
      </c>
      <c r="H70" s="69">
        <v>1298.05</v>
      </c>
      <c r="I70" s="69">
        <v>1298.05</v>
      </c>
      <c r="J70" s="69">
        <v>1298.05</v>
      </c>
    </row>
    <row r="71" spans="1:10" s="46" customFormat="1" ht="18">
      <c r="A71" s="92"/>
      <c r="B71" s="99"/>
      <c r="C71" s="37" t="s">
        <v>184</v>
      </c>
      <c r="D71" s="31" t="s">
        <v>183</v>
      </c>
      <c r="E71" s="26" t="s">
        <v>193</v>
      </c>
      <c r="F71" s="28">
        <v>1120100590</v>
      </c>
      <c r="G71" s="28">
        <v>242</v>
      </c>
      <c r="H71" s="69">
        <v>267.43</v>
      </c>
      <c r="I71" s="69">
        <v>257.76</v>
      </c>
      <c r="J71" s="69">
        <v>257.76</v>
      </c>
    </row>
    <row r="72" spans="1:10" s="46" customFormat="1" ht="18">
      <c r="A72" s="92"/>
      <c r="B72" s="99"/>
      <c r="C72" s="37" t="s">
        <v>184</v>
      </c>
      <c r="D72" s="31" t="s">
        <v>183</v>
      </c>
      <c r="E72" s="26" t="s">
        <v>193</v>
      </c>
      <c r="F72" s="28">
        <v>1120100590</v>
      </c>
      <c r="G72" s="28">
        <v>244</v>
      </c>
      <c r="H72" s="69">
        <v>1347.8</v>
      </c>
      <c r="I72" s="69">
        <v>1310.44</v>
      </c>
      <c r="J72" s="69">
        <v>1310.44</v>
      </c>
    </row>
    <row r="73" spans="1:10" s="46" customFormat="1" ht="18">
      <c r="A73" s="92"/>
      <c r="B73" s="99"/>
      <c r="C73" s="37" t="s">
        <v>184</v>
      </c>
      <c r="D73" s="31" t="s">
        <v>183</v>
      </c>
      <c r="E73" s="26" t="s">
        <v>193</v>
      </c>
      <c r="F73" s="28">
        <v>1120100590</v>
      </c>
      <c r="G73" s="28">
        <v>247</v>
      </c>
      <c r="H73" s="69">
        <v>357.26</v>
      </c>
      <c r="I73" s="69">
        <v>357.26</v>
      </c>
      <c r="J73" s="69">
        <v>357.26</v>
      </c>
    </row>
    <row r="74" spans="1:10" s="46" customFormat="1" ht="18">
      <c r="A74" s="92"/>
      <c r="B74" s="99"/>
      <c r="C74" s="37" t="s">
        <v>184</v>
      </c>
      <c r="D74" s="31" t="s">
        <v>183</v>
      </c>
      <c r="E74" s="26" t="s">
        <v>193</v>
      </c>
      <c r="F74" s="28">
        <v>1120100590</v>
      </c>
      <c r="G74" s="28">
        <v>291</v>
      </c>
      <c r="H74" s="69">
        <v>50.78</v>
      </c>
      <c r="I74" s="69">
        <v>50.78</v>
      </c>
      <c r="J74" s="69">
        <v>50.78</v>
      </c>
    </row>
    <row r="75" spans="1:10" s="46" customFormat="1" ht="41.25" customHeight="1">
      <c r="A75" s="92"/>
      <c r="B75" s="100"/>
      <c r="C75" s="37" t="s">
        <v>184</v>
      </c>
      <c r="D75" s="31" t="s">
        <v>183</v>
      </c>
      <c r="E75" s="26" t="s">
        <v>193</v>
      </c>
      <c r="F75" s="28">
        <v>1120100590</v>
      </c>
      <c r="G75" s="28">
        <v>292</v>
      </c>
      <c r="H75" s="69">
        <v>0.8</v>
      </c>
      <c r="I75" s="69">
        <v>0.8</v>
      </c>
      <c r="J75" s="69">
        <v>0.8</v>
      </c>
    </row>
    <row r="76" spans="1:10" s="46" customFormat="1" ht="18">
      <c r="A76" s="92" t="s">
        <v>144</v>
      </c>
      <c r="B76" s="93" t="s">
        <v>84</v>
      </c>
      <c r="C76" s="37" t="s">
        <v>33</v>
      </c>
      <c r="D76" s="31"/>
      <c r="E76" s="28"/>
      <c r="F76" s="28"/>
      <c r="G76" s="28"/>
      <c r="H76" s="69"/>
      <c r="I76" s="69"/>
      <c r="J76" s="69"/>
    </row>
    <row r="77" spans="1:10" s="46" customFormat="1" ht="18">
      <c r="A77" s="92"/>
      <c r="B77" s="99"/>
      <c r="C77" s="37" t="s">
        <v>34</v>
      </c>
      <c r="D77" s="31"/>
      <c r="E77" s="28"/>
      <c r="F77" s="28"/>
      <c r="G77" s="28"/>
      <c r="H77" s="69"/>
      <c r="I77" s="69"/>
      <c r="J77" s="69"/>
    </row>
    <row r="78" spans="1:10" s="46" customFormat="1" ht="18">
      <c r="A78" s="92"/>
      <c r="B78" s="100"/>
      <c r="C78" s="37" t="s">
        <v>5</v>
      </c>
      <c r="D78" s="31"/>
      <c r="E78" s="28"/>
      <c r="F78" s="28"/>
      <c r="G78" s="28"/>
      <c r="H78" s="69"/>
      <c r="I78" s="69"/>
      <c r="J78" s="69"/>
    </row>
    <row r="79" spans="1:10" s="46" customFormat="1" ht="18">
      <c r="A79" s="92" t="s">
        <v>145</v>
      </c>
      <c r="B79" s="93" t="s">
        <v>85</v>
      </c>
      <c r="C79" s="37" t="s">
        <v>33</v>
      </c>
      <c r="D79" s="31"/>
      <c r="E79" s="28"/>
      <c r="F79" s="28"/>
      <c r="G79" s="28"/>
      <c r="H79" s="69"/>
      <c r="I79" s="69"/>
      <c r="J79" s="69"/>
    </row>
    <row r="80" spans="1:10" s="46" customFormat="1" ht="18">
      <c r="A80" s="92"/>
      <c r="B80" s="99"/>
      <c r="C80" s="37" t="s">
        <v>34</v>
      </c>
      <c r="D80" s="31"/>
      <c r="E80" s="28"/>
      <c r="F80" s="28"/>
      <c r="G80" s="28"/>
      <c r="H80" s="69"/>
      <c r="I80" s="69"/>
      <c r="J80" s="69"/>
    </row>
    <row r="81" spans="1:10" s="46" customFormat="1" ht="18">
      <c r="A81" s="92"/>
      <c r="B81" s="100"/>
      <c r="C81" s="37" t="s">
        <v>5</v>
      </c>
      <c r="D81" s="31"/>
      <c r="E81" s="28"/>
      <c r="F81" s="28"/>
      <c r="G81" s="28"/>
      <c r="H81" s="69"/>
      <c r="I81" s="69"/>
      <c r="J81" s="69"/>
    </row>
    <row r="82" spans="1:10" s="46" customFormat="1" ht="18">
      <c r="A82" s="92" t="s">
        <v>146</v>
      </c>
      <c r="B82" s="93" t="s">
        <v>86</v>
      </c>
      <c r="C82" s="37" t="s">
        <v>33</v>
      </c>
      <c r="D82" s="31"/>
      <c r="E82" s="28"/>
      <c r="F82" s="28"/>
      <c r="G82" s="28"/>
      <c r="H82" s="69"/>
      <c r="I82" s="69"/>
      <c r="J82" s="69"/>
    </row>
    <row r="83" spans="1:10" s="46" customFormat="1" ht="18">
      <c r="A83" s="92"/>
      <c r="B83" s="99"/>
      <c r="C83" s="37" t="s">
        <v>34</v>
      </c>
      <c r="D83" s="31"/>
      <c r="E83" s="28"/>
      <c r="F83" s="28"/>
      <c r="G83" s="28"/>
      <c r="H83" s="69"/>
      <c r="I83" s="69"/>
      <c r="J83" s="69"/>
    </row>
    <row r="84" spans="1:10" s="46" customFormat="1" ht="18">
      <c r="A84" s="92"/>
      <c r="B84" s="100"/>
      <c r="C84" s="37" t="s">
        <v>5</v>
      </c>
      <c r="D84" s="31"/>
      <c r="E84" s="28"/>
      <c r="F84" s="28"/>
      <c r="G84" s="28"/>
      <c r="H84" s="69"/>
      <c r="I84" s="69"/>
      <c r="J84" s="69"/>
    </row>
    <row r="85" spans="1:10" s="46" customFormat="1" ht="18">
      <c r="A85" s="92" t="s">
        <v>147</v>
      </c>
      <c r="B85" s="93" t="s">
        <v>77</v>
      </c>
      <c r="C85" s="37" t="s">
        <v>33</v>
      </c>
      <c r="D85" s="31"/>
      <c r="E85" s="28"/>
      <c r="F85" s="28"/>
      <c r="G85" s="28"/>
      <c r="H85" s="69"/>
      <c r="I85" s="69"/>
      <c r="J85" s="69"/>
    </row>
    <row r="86" spans="1:10" s="46" customFormat="1" ht="18">
      <c r="A86" s="92"/>
      <c r="B86" s="99"/>
      <c r="C86" s="37" t="s">
        <v>34</v>
      </c>
      <c r="D86" s="31"/>
      <c r="E86" s="28"/>
      <c r="F86" s="28"/>
      <c r="G86" s="28"/>
      <c r="H86" s="69"/>
      <c r="I86" s="69"/>
      <c r="J86" s="69"/>
    </row>
    <row r="87" spans="1:10" s="46" customFormat="1" ht="18">
      <c r="A87" s="92"/>
      <c r="B87" s="100"/>
      <c r="C87" s="37" t="s">
        <v>5</v>
      </c>
      <c r="D87" s="31"/>
      <c r="E87" s="28"/>
      <c r="F87" s="28"/>
      <c r="G87" s="28"/>
      <c r="H87" s="69"/>
      <c r="I87" s="69"/>
      <c r="J87" s="69"/>
    </row>
    <row r="88" spans="1:10" s="46" customFormat="1" ht="18">
      <c r="A88" s="92" t="s">
        <v>148</v>
      </c>
      <c r="B88" s="93" t="s">
        <v>87</v>
      </c>
      <c r="C88" s="37" t="s">
        <v>33</v>
      </c>
      <c r="D88" s="31"/>
      <c r="E88" s="28"/>
      <c r="F88" s="28"/>
      <c r="G88" s="28"/>
      <c r="H88" s="69"/>
      <c r="I88" s="69"/>
      <c r="J88" s="69"/>
    </row>
    <row r="89" spans="1:10" s="46" customFormat="1" ht="18">
      <c r="A89" s="92"/>
      <c r="B89" s="99"/>
      <c r="C89" s="37" t="s">
        <v>34</v>
      </c>
      <c r="D89" s="31"/>
      <c r="E89" s="28"/>
      <c r="F89" s="28"/>
      <c r="G89" s="28"/>
      <c r="H89" s="69"/>
      <c r="I89" s="69"/>
      <c r="J89" s="69"/>
    </row>
    <row r="90" spans="1:10" s="46" customFormat="1" ht="84.75" customHeight="1">
      <c r="A90" s="92"/>
      <c r="B90" s="100"/>
      <c r="C90" s="37" t="s">
        <v>5</v>
      </c>
      <c r="D90" s="31"/>
      <c r="E90" s="28"/>
      <c r="F90" s="28"/>
      <c r="G90" s="28"/>
      <c r="H90" s="69"/>
      <c r="I90" s="69"/>
      <c r="J90" s="69"/>
    </row>
    <row r="91" spans="1:10" s="46" customFormat="1" ht="18">
      <c r="A91" s="92" t="s">
        <v>149</v>
      </c>
      <c r="B91" s="93" t="s">
        <v>88</v>
      </c>
      <c r="C91" s="37" t="s">
        <v>33</v>
      </c>
      <c r="D91" s="31"/>
      <c r="E91" s="28"/>
      <c r="F91" s="28"/>
      <c r="G91" s="28"/>
      <c r="H91" s="69"/>
      <c r="I91" s="69"/>
      <c r="J91" s="69"/>
    </row>
    <row r="92" spans="1:10" s="46" customFormat="1" ht="18">
      <c r="A92" s="92"/>
      <c r="B92" s="99"/>
      <c r="C92" s="37" t="s">
        <v>34</v>
      </c>
      <c r="D92" s="31"/>
      <c r="E92" s="28"/>
      <c r="F92" s="28"/>
      <c r="G92" s="28"/>
      <c r="H92" s="69"/>
      <c r="I92" s="69"/>
      <c r="J92" s="69"/>
    </row>
    <row r="93" spans="1:10" s="46" customFormat="1" ht="18">
      <c r="A93" s="92"/>
      <c r="B93" s="100"/>
      <c r="C93" s="37" t="s">
        <v>5</v>
      </c>
      <c r="D93" s="31"/>
      <c r="E93" s="28"/>
      <c r="F93" s="28"/>
      <c r="G93" s="28"/>
      <c r="H93" s="69"/>
      <c r="I93" s="69"/>
      <c r="J93" s="69"/>
    </row>
    <row r="94" spans="1:10" s="46" customFormat="1" ht="18">
      <c r="A94" s="92" t="s">
        <v>150</v>
      </c>
      <c r="B94" s="93" t="s">
        <v>89</v>
      </c>
      <c r="C94" s="37" t="s">
        <v>33</v>
      </c>
      <c r="D94" s="31"/>
      <c r="E94" s="28"/>
      <c r="F94" s="28"/>
      <c r="G94" s="28"/>
      <c r="H94" s="69"/>
      <c r="I94" s="69"/>
      <c r="J94" s="69"/>
    </row>
    <row r="95" spans="1:10" s="46" customFormat="1" ht="18">
      <c r="A95" s="92"/>
      <c r="B95" s="99"/>
      <c r="C95" s="37" t="s">
        <v>34</v>
      </c>
      <c r="D95" s="31"/>
      <c r="E95" s="28"/>
      <c r="F95" s="28"/>
      <c r="G95" s="28"/>
      <c r="H95" s="69"/>
      <c r="I95" s="69"/>
      <c r="J95" s="69"/>
    </row>
    <row r="96" spans="1:10" s="46" customFormat="1" ht="85.5" customHeight="1">
      <c r="A96" s="92"/>
      <c r="B96" s="100"/>
      <c r="C96" s="37" t="s">
        <v>5</v>
      </c>
      <c r="D96" s="31"/>
      <c r="E96" s="28"/>
      <c r="F96" s="28"/>
      <c r="G96" s="28"/>
      <c r="H96" s="69"/>
      <c r="I96" s="69"/>
      <c r="J96" s="69"/>
    </row>
    <row r="97" spans="1:10" s="46" customFormat="1" ht="18">
      <c r="A97" s="92" t="s">
        <v>151</v>
      </c>
      <c r="B97" s="93" t="s">
        <v>90</v>
      </c>
      <c r="C97" s="37" t="s">
        <v>33</v>
      </c>
      <c r="D97" s="31"/>
      <c r="E97" s="28"/>
      <c r="F97" s="28"/>
      <c r="G97" s="28"/>
      <c r="H97" s="69"/>
      <c r="I97" s="69"/>
      <c r="J97" s="69"/>
    </row>
    <row r="98" spans="1:10" s="46" customFormat="1" ht="18">
      <c r="A98" s="92"/>
      <c r="B98" s="99"/>
      <c r="C98" s="37" t="s">
        <v>34</v>
      </c>
      <c r="D98" s="31"/>
      <c r="E98" s="28"/>
      <c r="F98" s="28"/>
      <c r="G98" s="28"/>
      <c r="H98" s="69"/>
      <c r="I98" s="69"/>
      <c r="J98" s="69"/>
    </row>
    <row r="99" spans="1:10" s="46" customFormat="1" ht="18">
      <c r="A99" s="92"/>
      <c r="B99" s="100"/>
      <c r="C99" s="37" t="s">
        <v>5</v>
      </c>
      <c r="D99" s="31"/>
      <c r="E99" s="28"/>
      <c r="F99" s="28"/>
      <c r="G99" s="28"/>
      <c r="H99" s="69"/>
      <c r="I99" s="69"/>
      <c r="J99" s="69"/>
    </row>
    <row r="100" spans="1:10" s="46" customFormat="1" ht="18">
      <c r="A100" s="92" t="s">
        <v>152</v>
      </c>
      <c r="B100" s="93" t="s">
        <v>129</v>
      </c>
      <c r="C100" s="37" t="s">
        <v>33</v>
      </c>
      <c r="D100" s="31"/>
      <c r="E100" s="28"/>
      <c r="F100" s="28"/>
      <c r="G100" s="28"/>
      <c r="H100" s="69"/>
      <c r="I100" s="69"/>
      <c r="J100" s="69"/>
    </row>
    <row r="101" spans="1:10" s="46" customFormat="1" ht="18">
      <c r="A101" s="92"/>
      <c r="B101" s="99"/>
      <c r="C101" s="37" t="s">
        <v>34</v>
      </c>
      <c r="D101" s="31"/>
      <c r="E101" s="28"/>
      <c r="F101" s="28"/>
      <c r="G101" s="28"/>
      <c r="H101" s="69"/>
      <c r="I101" s="69"/>
      <c r="J101" s="69"/>
    </row>
    <row r="102" spans="1:10" s="46" customFormat="1" ht="152.25" customHeight="1">
      <c r="A102" s="92"/>
      <c r="B102" s="100"/>
      <c r="C102" s="37" t="s">
        <v>5</v>
      </c>
      <c r="D102" s="31"/>
      <c r="E102" s="28"/>
      <c r="F102" s="28"/>
      <c r="G102" s="28"/>
      <c r="H102" s="69"/>
      <c r="I102" s="69"/>
      <c r="J102" s="69"/>
    </row>
    <row r="103" spans="1:10" s="46" customFormat="1" ht="18">
      <c r="A103" s="92" t="s">
        <v>153</v>
      </c>
      <c r="B103" s="93" t="s">
        <v>92</v>
      </c>
      <c r="C103" s="37" t="s">
        <v>33</v>
      </c>
      <c r="D103" s="31"/>
      <c r="E103" s="28"/>
      <c r="F103" s="28"/>
      <c r="G103" s="28"/>
      <c r="H103" s="69"/>
      <c r="I103" s="69"/>
      <c r="J103" s="69"/>
    </row>
    <row r="104" spans="1:10" s="46" customFormat="1" ht="18">
      <c r="A104" s="92"/>
      <c r="B104" s="99"/>
      <c r="C104" s="37" t="s">
        <v>34</v>
      </c>
      <c r="D104" s="31"/>
      <c r="E104" s="28"/>
      <c r="F104" s="28"/>
      <c r="G104" s="28"/>
      <c r="H104" s="69"/>
      <c r="I104" s="69"/>
      <c r="J104" s="69"/>
    </row>
    <row r="105" spans="1:10" s="46" customFormat="1" ht="112.5" customHeight="1">
      <c r="A105" s="92"/>
      <c r="B105" s="100"/>
      <c r="C105" s="37" t="s">
        <v>5</v>
      </c>
      <c r="D105" s="31"/>
      <c r="E105" s="28"/>
      <c r="F105" s="28"/>
      <c r="G105" s="28"/>
      <c r="H105" s="69"/>
      <c r="I105" s="69"/>
      <c r="J105" s="69"/>
    </row>
    <row r="106" spans="1:10" s="46" customFormat="1" ht="18.75" customHeight="1">
      <c r="A106" s="93" t="s">
        <v>154</v>
      </c>
      <c r="B106" s="93" t="s">
        <v>130</v>
      </c>
      <c r="C106" s="37" t="s">
        <v>5</v>
      </c>
      <c r="D106" s="31"/>
      <c r="E106" s="28"/>
      <c r="F106" s="28"/>
      <c r="G106" s="28"/>
      <c r="H106" s="69"/>
      <c r="I106" s="69"/>
      <c r="J106" s="69"/>
    </row>
    <row r="107" spans="1:10" s="46" customFormat="1" ht="18">
      <c r="A107" s="94"/>
      <c r="B107" s="94"/>
      <c r="C107" s="37" t="s">
        <v>34</v>
      </c>
      <c r="D107" s="47"/>
      <c r="E107" s="28"/>
      <c r="F107" s="28"/>
      <c r="G107" s="28"/>
      <c r="H107" s="82"/>
      <c r="I107" s="82"/>
      <c r="J107" s="82"/>
    </row>
    <row r="108" spans="1:10" s="46" customFormat="1" ht="72.75" customHeight="1">
      <c r="A108" s="95"/>
      <c r="B108" s="95"/>
      <c r="C108" s="37" t="s">
        <v>5</v>
      </c>
      <c r="D108" s="31"/>
      <c r="E108" s="28"/>
      <c r="F108" s="28"/>
      <c r="G108" s="28"/>
      <c r="H108" s="69"/>
      <c r="I108" s="69"/>
      <c r="J108" s="69"/>
    </row>
    <row r="109" spans="1:10" s="46" customFormat="1" ht="18.75" customHeight="1">
      <c r="A109" s="92" t="s">
        <v>155</v>
      </c>
      <c r="B109" s="93" t="s">
        <v>94</v>
      </c>
      <c r="C109" s="37" t="s">
        <v>33</v>
      </c>
      <c r="D109" s="31"/>
      <c r="E109" s="28"/>
      <c r="F109" s="28"/>
      <c r="G109" s="28"/>
      <c r="H109" s="69">
        <f>H111</f>
        <v>186.32</v>
      </c>
      <c r="I109" s="69">
        <v>186.32</v>
      </c>
      <c r="J109" s="69">
        <f>J111</f>
        <v>186.32</v>
      </c>
    </row>
    <row r="110" spans="1:10" s="46" customFormat="1" ht="18">
      <c r="A110" s="92"/>
      <c r="B110" s="94"/>
      <c r="C110" s="37" t="s">
        <v>34</v>
      </c>
      <c r="D110" s="31"/>
      <c r="E110" s="28"/>
      <c r="F110" s="28"/>
      <c r="G110" s="28"/>
      <c r="H110" s="69"/>
      <c r="I110" s="69"/>
      <c r="J110" s="69"/>
    </row>
    <row r="111" spans="1:10" s="46" customFormat="1" ht="54" customHeight="1">
      <c r="A111" s="92"/>
      <c r="B111" s="95"/>
      <c r="C111" s="37" t="s">
        <v>184</v>
      </c>
      <c r="D111" s="31" t="s">
        <v>183</v>
      </c>
      <c r="E111" s="28">
        <v>801</v>
      </c>
      <c r="F111" s="28" t="s">
        <v>196</v>
      </c>
      <c r="G111" s="28">
        <v>244</v>
      </c>
      <c r="H111" s="69">
        <v>186.32</v>
      </c>
      <c r="I111" s="69">
        <v>186.32</v>
      </c>
      <c r="J111" s="69">
        <v>186.32</v>
      </c>
    </row>
    <row r="112" spans="1:10" s="46" customFormat="1" ht="18">
      <c r="A112" s="92" t="s">
        <v>156</v>
      </c>
      <c r="B112" s="93" t="s">
        <v>95</v>
      </c>
      <c r="C112" s="37" t="s">
        <v>33</v>
      </c>
      <c r="D112" s="31"/>
      <c r="E112" s="28"/>
      <c r="F112" s="28"/>
      <c r="G112" s="28"/>
      <c r="H112" s="69"/>
      <c r="I112" s="69"/>
      <c r="J112" s="69"/>
    </row>
    <row r="113" spans="1:10" s="46" customFormat="1" ht="18">
      <c r="A113" s="92"/>
      <c r="B113" s="94"/>
      <c r="C113" s="37" t="s">
        <v>34</v>
      </c>
      <c r="D113" s="31"/>
      <c r="E113" s="28"/>
      <c r="F113" s="28"/>
      <c r="G113" s="28"/>
      <c r="H113" s="69"/>
      <c r="I113" s="69"/>
      <c r="J113" s="69"/>
    </row>
    <row r="114" spans="1:10" s="46" customFormat="1" ht="18">
      <c r="A114" s="92"/>
      <c r="B114" s="95"/>
      <c r="C114" s="37" t="s">
        <v>5</v>
      </c>
      <c r="D114" s="31"/>
      <c r="E114" s="28"/>
      <c r="F114" s="28"/>
      <c r="G114" s="28"/>
      <c r="H114" s="69"/>
      <c r="I114" s="69"/>
      <c r="J114" s="69"/>
    </row>
    <row r="115" spans="1:10" s="46" customFormat="1" ht="18.75" customHeight="1">
      <c r="A115" s="93" t="s">
        <v>157</v>
      </c>
      <c r="B115" s="93" t="s">
        <v>96</v>
      </c>
      <c r="C115" s="37" t="s">
        <v>33</v>
      </c>
      <c r="D115" s="31"/>
      <c r="E115" s="28"/>
      <c r="F115" s="28"/>
      <c r="G115" s="28"/>
      <c r="H115" s="69"/>
      <c r="I115" s="69"/>
      <c r="J115" s="69"/>
    </row>
    <row r="116" spans="1:10" s="46" customFormat="1" ht="18">
      <c r="A116" s="94"/>
      <c r="B116" s="94"/>
      <c r="C116" s="37" t="s">
        <v>34</v>
      </c>
      <c r="D116" s="31"/>
      <c r="E116" s="28"/>
      <c r="F116" s="28"/>
      <c r="G116" s="28"/>
      <c r="H116" s="69"/>
      <c r="I116" s="69"/>
      <c r="J116" s="69"/>
    </row>
    <row r="117" spans="1:10" s="46" customFormat="1" ht="18">
      <c r="A117" s="95"/>
      <c r="B117" s="95"/>
      <c r="C117" s="37" t="s">
        <v>5</v>
      </c>
      <c r="D117" s="31"/>
      <c r="E117" s="28"/>
      <c r="F117" s="28"/>
      <c r="G117" s="28"/>
      <c r="H117" s="69"/>
      <c r="I117" s="69"/>
      <c r="J117" s="69"/>
    </row>
    <row r="118" spans="1:10" s="46" customFormat="1" ht="18.75" customHeight="1">
      <c r="A118" s="96" t="s">
        <v>131</v>
      </c>
      <c r="B118" s="96" t="s">
        <v>97</v>
      </c>
      <c r="C118" s="62" t="s">
        <v>33</v>
      </c>
      <c r="D118" s="63"/>
      <c r="E118" s="61"/>
      <c r="F118" s="61"/>
      <c r="G118" s="61"/>
      <c r="H118" s="70">
        <f>H121</f>
        <v>1629.0599999999997</v>
      </c>
      <c r="I118" s="70">
        <v>1561.58</v>
      </c>
      <c r="J118" s="70">
        <f>J121</f>
        <v>1561.58</v>
      </c>
    </row>
    <row r="119" spans="1:10" s="46" customFormat="1" ht="17.399999999999999">
      <c r="A119" s="97"/>
      <c r="B119" s="97"/>
      <c r="C119" s="62" t="s">
        <v>34</v>
      </c>
      <c r="D119" s="63"/>
      <c r="E119" s="61"/>
      <c r="F119" s="61"/>
      <c r="G119" s="61"/>
      <c r="H119" s="70"/>
      <c r="I119" s="70"/>
      <c r="J119" s="70"/>
    </row>
    <row r="120" spans="1:10" s="46" customFormat="1" ht="18">
      <c r="A120" s="98"/>
      <c r="B120" s="98"/>
      <c r="C120" s="37" t="s">
        <v>184</v>
      </c>
      <c r="D120" s="63"/>
      <c r="E120" s="61"/>
      <c r="F120" s="61"/>
      <c r="G120" s="61"/>
      <c r="H120" s="70">
        <f>H118</f>
        <v>1629.0599999999997</v>
      </c>
      <c r="I120" s="70">
        <v>1561.58</v>
      </c>
      <c r="J120" s="70">
        <f>J118</f>
        <v>1561.58</v>
      </c>
    </row>
    <row r="121" spans="1:10" s="46" customFormat="1" ht="18.75" customHeight="1">
      <c r="A121" s="92" t="s">
        <v>158</v>
      </c>
      <c r="B121" s="93" t="s">
        <v>98</v>
      </c>
      <c r="C121" s="37" t="s">
        <v>33</v>
      </c>
      <c r="D121" s="31"/>
      <c r="E121" s="28"/>
      <c r="F121" s="28"/>
      <c r="G121" s="28"/>
      <c r="H121" s="69">
        <f>H123+H124+H125+H126+H127+H128</f>
        <v>1629.0599999999997</v>
      </c>
      <c r="I121" s="69">
        <v>1561.58</v>
      </c>
      <c r="J121" s="69">
        <f>J123+J124+J125+J126++J127+J128</f>
        <v>1561.58</v>
      </c>
    </row>
    <row r="122" spans="1:10" s="46" customFormat="1" ht="18">
      <c r="A122" s="92"/>
      <c r="B122" s="94"/>
      <c r="C122" s="37" t="s">
        <v>34</v>
      </c>
      <c r="D122" s="31"/>
      <c r="E122" s="28"/>
      <c r="F122" s="28"/>
      <c r="G122" s="28"/>
      <c r="H122" s="69"/>
      <c r="I122" s="69"/>
      <c r="J122" s="69"/>
    </row>
    <row r="123" spans="1:10" s="46" customFormat="1" ht="18">
      <c r="A123" s="92"/>
      <c r="B123" s="94"/>
      <c r="C123" s="37" t="s">
        <v>184</v>
      </c>
      <c r="D123" s="31" t="s">
        <v>183</v>
      </c>
      <c r="E123" s="26" t="s">
        <v>193</v>
      </c>
      <c r="F123" s="28">
        <v>1130100590</v>
      </c>
      <c r="G123" s="28">
        <v>111</v>
      </c>
      <c r="H123" s="69">
        <v>865.85</v>
      </c>
      <c r="I123" s="69">
        <v>865.85</v>
      </c>
      <c r="J123" s="69">
        <v>865.85</v>
      </c>
    </row>
    <row r="124" spans="1:10" s="46" customFormat="1" ht="18">
      <c r="A124" s="92"/>
      <c r="B124" s="94"/>
      <c r="C124" s="37" t="s">
        <v>184</v>
      </c>
      <c r="D124" s="31" t="s">
        <v>183</v>
      </c>
      <c r="E124" s="26" t="s">
        <v>193</v>
      </c>
      <c r="F124" s="28">
        <v>1130100590</v>
      </c>
      <c r="G124" s="28">
        <v>119</v>
      </c>
      <c r="H124" s="69">
        <v>258.5</v>
      </c>
      <c r="I124" s="69">
        <v>258.5</v>
      </c>
      <c r="J124" s="69">
        <v>258.5</v>
      </c>
    </row>
    <row r="125" spans="1:10" s="46" customFormat="1" ht="18">
      <c r="A125" s="92"/>
      <c r="B125" s="94"/>
      <c r="C125" s="37" t="s">
        <v>184</v>
      </c>
      <c r="D125" s="31" t="s">
        <v>183</v>
      </c>
      <c r="E125" s="26" t="s">
        <v>193</v>
      </c>
      <c r="F125" s="28">
        <v>1130100590</v>
      </c>
      <c r="G125" s="28">
        <v>242</v>
      </c>
      <c r="H125" s="69">
        <v>99.08</v>
      </c>
      <c r="I125" s="69">
        <v>83.31</v>
      </c>
      <c r="J125" s="69">
        <v>83.31</v>
      </c>
    </row>
    <row r="126" spans="1:10" s="46" customFormat="1" ht="18">
      <c r="A126" s="92"/>
      <c r="B126" s="94"/>
      <c r="C126" s="37" t="s">
        <v>184</v>
      </c>
      <c r="D126" s="31" t="s">
        <v>183</v>
      </c>
      <c r="E126" s="26" t="s">
        <v>193</v>
      </c>
      <c r="F126" s="28">
        <v>1130100590</v>
      </c>
      <c r="G126" s="28">
        <v>244</v>
      </c>
      <c r="H126" s="69">
        <v>186.08</v>
      </c>
      <c r="I126" s="69">
        <v>158.97</v>
      </c>
      <c r="J126" s="69">
        <v>158.97</v>
      </c>
    </row>
    <row r="127" spans="1:10" s="46" customFormat="1" ht="18">
      <c r="A127" s="92"/>
      <c r="B127" s="94"/>
      <c r="C127" s="37" t="s">
        <v>184</v>
      </c>
      <c r="D127" s="31" t="s">
        <v>183</v>
      </c>
      <c r="E127" s="26" t="s">
        <v>193</v>
      </c>
      <c r="F127" s="28">
        <v>1130100590</v>
      </c>
      <c r="G127" s="28">
        <v>247</v>
      </c>
      <c r="H127" s="69">
        <v>118.5</v>
      </c>
      <c r="I127" s="69">
        <v>93.9</v>
      </c>
      <c r="J127" s="69">
        <v>93.9</v>
      </c>
    </row>
    <row r="128" spans="1:10" s="46" customFormat="1" ht="18">
      <c r="A128" s="92"/>
      <c r="B128" s="94"/>
      <c r="C128" s="37" t="s">
        <v>184</v>
      </c>
      <c r="D128" s="31" t="s">
        <v>183</v>
      </c>
      <c r="E128" s="26" t="s">
        <v>193</v>
      </c>
      <c r="F128" s="28">
        <v>1130100590</v>
      </c>
      <c r="G128" s="28">
        <v>851</v>
      </c>
      <c r="H128" s="69">
        <v>101.05</v>
      </c>
      <c r="I128" s="69">
        <v>101.05</v>
      </c>
      <c r="J128" s="69">
        <v>101.05</v>
      </c>
    </row>
    <row r="129" spans="1:10" s="46" customFormat="1" ht="18.75" customHeight="1">
      <c r="A129" s="92" t="s">
        <v>159</v>
      </c>
      <c r="B129" s="93" t="s">
        <v>99</v>
      </c>
      <c r="C129" s="37" t="s">
        <v>33</v>
      </c>
      <c r="D129" s="31"/>
      <c r="E129" s="28"/>
      <c r="F129" s="28"/>
      <c r="G129" s="28"/>
      <c r="H129" s="69"/>
      <c r="I129" s="69"/>
      <c r="J129" s="69"/>
    </row>
    <row r="130" spans="1:10" s="46" customFormat="1" ht="18">
      <c r="A130" s="92"/>
      <c r="B130" s="94"/>
      <c r="C130" s="37" t="s">
        <v>34</v>
      </c>
      <c r="D130" s="31"/>
      <c r="E130" s="28"/>
      <c r="F130" s="28"/>
      <c r="G130" s="28"/>
      <c r="H130" s="69"/>
      <c r="I130" s="69"/>
      <c r="J130" s="69"/>
    </row>
    <row r="131" spans="1:10" s="46" customFormat="1" ht="18">
      <c r="A131" s="92"/>
      <c r="B131" s="95"/>
      <c r="C131" s="37" t="s">
        <v>5</v>
      </c>
      <c r="D131" s="31"/>
      <c r="E131" s="28"/>
      <c r="F131" s="28"/>
      <c r="G131" s="28"/>
      <c r="H131" s="69"/>
      <c r="I131" s="69"/>
      <c r="J131" s="69"/>
    </row>
    <row r="132" spans="1:10" s="46" customFormat="1" ht="18">
      <c r="A132" s="93" t="s">
        <v>154</v>
      </c>
      <c r="B132" s="93" t="s">
        <v>100</v>
      </c>
      <c r="C132" s="37" t="s">
        <v>33</v>
      </c>
      <c r="D132" s="31"/>
      <c r="E132" s="28"/>
      <c r="F132" s="28"/>
      <c r="G132" s="28"/>
      <c r="H132" s="69"/>
      <c r="I132" s="69"/>
      <c r="J132" s="69"/>
    </row>
    <row r="133" spans="1:10" s="46" customFormat="1" ht="18">
      <c r="A133" s="94"/>
      <c r="B133" s="94"/>
      <c r="C133" s="37" t="s">
        <v>34</v>
      </c>
      <c r="D133" s="31"/>
      <c r="E133" s="28"/>
      <c r="F133" s="28"/>
      <c r="G133" s="28"/>
      <c r="H133" s="69"/>
      <c r="I133" s="69"/>
      <c r="J133" s="69"/>
    </row>
    <row r="134" spans="1:10" s="46" customFormat="1" ht="69" customHeight="1">
      <c r="A134" s="95"/>
      <c r="B134" s="95"/>
      <c r="C134" s="37" t="s">
        <v>5</v>
      </c>
      <c r="D134" s="31"/>
      <c r="E134" s="28"/>
      <c r="F134" s="28"/>
      <c r="G134" s="28"/>
      <c r="H134" s="69"/>
      <c r="I134" s="69"/>
      <c r="J134" s="69"/>
    </row>
    <row r="135" spans="1:10" s="46" customFormat="1" ht="17.399999999999999">
      <c r="A135" s="96" t="s">
        <v>132</v>
      </c>
      <c r="B135" s="96" t="s">
        <v>101</v>
      </c>
      <c r="C135" s="62" t="s">
        <v>33</v>
      </c>
      <c r="D135" s="63"/>
      <c r="E135" s="61"/>
      <c r="F135" s="61"/>
      <c r="G135" s="61"/>
      <c r="H135" s="70">
        <f>H138+H155</f>
        <v>92220.86</v>
      </c>
      <c r="I135" s="70">
        <v>92181.790000000008</v>
      </c>
      <c r="J135" s="70">
        <f>J138+J155</f>
        <v>92181.790000000008</v>
      </c>
    </row>
    <row r="136" spans="1:10" s="46" customFormat="1" ht="17.399999999999999">
      <c r="A136" s="97"/>
      <c r="B136" s="97"/>
      <c r="C136" s="62" t="s">
        <v>34</v>
      </c>
      <c r="D136" s="63"/>
      <c r="E136" s="61"/>
      <c r="F136" s="61"/>
      <c r="G136" s="61"/>
      <c r="H136" s="70"/>
      <c r="I136" s="70"/>
      <c r="J136" s="70"/>
    </row>
    <row r="137" spans="1:10" s="46" customFormat="1" ht="75" customHeight="1">
      <c r="A137" s="98"/>
      <c r="B137" s="98"/>
      <c r="C137" s="37" t="s">
        <v>184</v>
      </c>
      <c r="D137" s="63"/>
      <c r="E137" s="61"/>
      <c r="F137" s="61"/>
      <c r="G137" s="61"/>
      <c r="H137" s="70">
        <f>H135</f>
        <v>92220.86</v>
      </c>
      <c r="I137" s="70">
        <v>92181.790000000008</v>
      </c>
      <c r="J137" s="70">
        <f>J135</f>
        <v>92181.790000000008</v>
      </c>
    </row>
    <row r="138" spans="1:10" s="46" customFormat="1" ht="18">
      <c r="A138" s="92" t="s">
        <v>160</v>
      </c>
      <c r="B138" s="93" t="s">
        <v>102</v>
      </c>
      <c r="C138" s="37" t="s">
        <v>33</v>
      </c>
      <c r="D138" s="31"/>
      <c r="E138" s="28"/>
      <c r="F138" s="28"/>
      <c r="G138" s="28"/>
      <c r="H138" s="69">
        <f>H140+H141+H142+H143+H144+H145+H146+H147+H148+H149</f>
        <v>28862.710000000003</v>
      </c>
      <c r="I138" s="69">
        <v>28823.640000000003</v>
      </c>
      <c r="J138" s="69">
        <f>J140+J141+J142+J143+J144+J145+J146+J147+J148+J149</f>
        <v>28823.640000000003</v>
      </c>
    </row>
    <row r="139" spans="1:10" s="46" customFormat="1" ht="18">
      <c r="A139" s="92"/>
      <c r="B139" s="94"/>
      <c r="C139" s="37" t="s">
        <v>34</v>
      </c>
      <c r="D139" s="31"/>
      <c r="E139" s="28"/>
      <c r="F139" s="28"/>
      <c r="G139" s="28"/>
      <c r="H139" s="69"/>
      <c r="I139" s="69"/>
      <c r="J139" s="69"/>
    </row>
    <row r="140" spans="1:10" s="46" customFormat="1" ht="18">
      <c r="A140" s="92"/>
      <c r="B140" s="94"/>
      <c r="C140" s="37" t="s">
        <v>184</v>
      </c>
      <c r="D140" s="31" t="s">
        <v>183</v>
      </c>
      <c r="E140" s="26" t="s">
        <v>198</v>
      </c>
      <c r="F140" s="28">
        <v>1140100590</v>
      </c>
      <c r="G140" s="28">
        <v>111</v>
      </c>
      <c r="H140" s="69">
        <v>17915.330000000002</v>
      </c>
      <c r="I140" s="69">
        <v>17915.330000000002</v>
      </c>
      <c r="J140" s="69">
        <f>I140</f>
        <v>17915.330000000002</v>
      </c>
    </row>
    <row r="141" spans="1:10" s="46" customFormat="1" ht="18">
      <c r="A141" s="92"/>
      <c r="B141" s="94"/>
      <c r="C141" s="37" t="s">
        <v>184</v>
      </c>
      <c r="D141" s="31" t="s">
        <v>183</v>
      </c>
      <c r="E141" s="26" t="s">
        <v>198</v>
      </c>
      <c r="F141" s="28">
        <v>1140100590</v>
      </c>
      <c r="G141" s="28">
        <v>119</v>
      </c>
      <c r="H141" s="69">
        <v>5377.09</v>
      </c>
      <c r="I141" s="69">
        <v>5377.09</v>
      </c>
      <c r="J141" s="69">
        <f>I141</f>
        <v>5377.09</v>
      </c>
    </row>
    <row r="142" spans="1:10" s="46" customFormat="1" ht="18">
      <c r="A142" s="92"/>
      <c r="B142" s="94"/>
      <c r="C142" s="37" t="s">
        <v>184</v>
      </c>
      <c r="D142" s="31" t="s">
        <v>183</v>
      </c>
      <c r="E142" s="26" t="s">
        <v>198</v>
      </c>
      <c r="F142" s="28">
        <v>1140100590</v>
      </c>
      <c r="G142" s="28">
        <v>112</v>
      </c>
      <c r="H142" s="69">
        <v>20.22</v>
      </c>
      <c r="I142" s="69">
        <v>20.22</v>
      </c>
      <c r="J142" s="69">
        <v>20.22</v>
      </c>
    </row>
    <row r="143" spans="1:10" s="46" customFormat="1" ht="18">
      <c r="A143" s="92"/>
      <c r="B143" s="94"/>
      <c r="C143" s="37" t="s">
        <v>184</v>
      </c>
      <c r="D143" s="31" t="s">
        <v>183</v>
      </c>
      <c r="E143" s="26" t="s">
        <v>198</v>
      </c>
      <c r="F143" s="28">
        <v>1140100590</v>
      </c>
      <c r="G143" s="28">
        <v>242</v>
      </c>
      <c r="H143" s="69">
        <v>126.6</v>
      </c>
      <c r="I143" s="69">
        <v>112.89</v>
      </c>
      <c r="J143" s="69">
        <v>112.89</v>
      </c>
    </row>
    <row r="144" spans="1:10" s="46" customFormat="1" ht="18">
      <c r="A144" s="92"/>
      <c r="B144" s="94"/>
      <c r="C144" s="37" t="s">
        <v>184</v>
      </c>
      <c r="D144" s="31" t="s">
        <v>183</v>
      </c>
      <c r="E144" s="26" t="s">
        <v>198</v>
      </c>
      <c r="F144" s="28">
        <v>1140100590</v>
      </c>
      <c r="G144" s="28">
        <v>243</v>
      </c>
      <c r="H144" s="69">
        <v>1188.42</v>
      </c>
      <c r="I144" s="69">
        <v>1188.3599999999999</v>
      </c>
      <c r="J144" s="69">
        <v>1188.3599999999999</v>
      </c>
    </row>
    <row r="145" spans="1:10" s="46" customFormat="1" ht="18">
      <c r="A145" s="92"/>
      <c r="B145" s="94"/>
      <c r="C145" s="37"/>
      <c r="D145" s="31"/>
      <c r="E145" s="26"/>
      <c r="F145" s="28"/>
      <c r="G145" s="28">
        <v>244</v>
      </c>
      <c r="H145" s="69">
        <v>1544.61</v>
      </c>
      <c r="I145" s="69">
        <v>1520.92</v>
      </c>
      <c r="J145" s="69">
        <v>1520.92</v>
      </c>
    </row>
    <row r="146" spans="1:10" s="46" customFormat="1" ht="18">
      <c r="A146" s="92"/>
      <c r="B146" s="94"/>
      <c r="C146" s="37"/>
      <c r="D146" s="31"/>
      <c r="E146" s="26"/>
      <c r="F146" s="28"/>
      <c r="G146" s="28">
        <v>247</v>
      </c>
      <c r="H146" s="69">
        <v>2080.4499999999998</v>
      </c>
      <c r="I146" s="69">
        <v>2078.84</v>
      </c>
      <c r="J146" s="69">
        <v>2078.84</v>
      </c>
    </row>
    <row r="147" spans="1:10" s="46" customFormat="1" ht="18">
      <c r="A147" s="92"/>
      <c r="B147" s="94"/>
      <c r="C147" s="37"/>
      <c r="D147" s="31"/>
      <c r="E147" s="26"/>
      <c r="F147" s="28"/>
      <c r="G147" s="28">
        <v>831</v>
      </c>
      <c r="H147" s="69">
        <v>280.67</v>
      </c>
      <c r="I147" s="69">
        <v>280.67</v>
      </c>
      <c r="J147" s="69">
        <v>280.67</v>
      </c>
    </row>
    <row r="148" spans="1:10" s="46" customFormat="1" ht="18">
      <c r="A148" s="92"/>
      <c r="B148" s="94"/>
      <c r="C148" s="37"/>
      <c r="D148" s="31"/>
      <c r="E148" s="26"/>
      <c r="F148" s="28"/>
      <c r="G148" s="28">
        <v>851</v>
      </c>
      <c r="H148" s="69">
        <v>326.32</v>
      </c>
      <c r="I148" s="69">
        <v>326.32</v>
      </c>
      <c r="J148" s="69">
        <v>326.32</v>
      </c>
    </row>
    <row r="149" spans="1:10" s="46" customFormat="1" ht="18">
      <c r="A149" s="92"/>
      <c r="B149" s="95"/>
      <c r="C149" s="37" t="s">
        <v>5</v>
      </c>
      <c r="D149" s="31"/>
      <c r="E149" s="26"/>
      <c r="F149" s="28"/>
      <c r="G149" s="28">
        <v>852</v>
      </c>
      <c r="H149" s="69">
        <v>3</v>
      </c>
      <c r="I149" s="69">
        <v>3</v>
      </c>
      <c r="J149" s="69">
        <v>3</v>
      </c>
    </row>
    <row r="150" spans="1:10" s="46" customFormat="1" ht="18">
      <c r="A150" s="93" t="s">
        <v>154</v>
      </c>
      <c r="B150" s="93" t="s">
        <v>103</v>
      </c>
      <c r="C150" s="37" t="s">
        <v>33</v>
      </c>
      <c r="D150" s="31"/>
      <c r="E150" s="28"/>
      <c r="F150" s="28"/>
      <c r="G150" s="28"/>
      <c r="H150" s="69"/>
      <c r="I150" s="69"/>
      <c r="J150" s="69"/>
    </row>
    <row r="151" spans="1:10" s="46" customFormat="1" ht="18">
      <c r="A151" s="94"/>
      <c r="B151" s="94"/>
      <c r="C151" s="37" t="s">
        <v>34</v>
      </c>
      <c r="D151" s="31"/>
      <c r="E151" s="28"/>
      <c r="F151" s="28"/>
      <c r="G151" s="28"/>
      <c r="H151" s="69"/>
      <c r="I151" s="69"/>
      <c r="J151" s="69"/>
    </row>
    <row r="152" spans="1:10" s="46" customFormat="1" ht="18">
      <c r="A152" s="94"/>
      <c r="B152" s="94"/>
      <c r="C152" s="37"/>
      <c r="D152" s="31"/>
      <c r="E152" s="28"/>
      <c r="F152" s="28"/>
      <c r="G152" s="28"/>
      <c r="H152" s="69"/>
      <c r="I152" s="69"/>
      <c r="J152" s="69"/>
    </row>
    <row r="153" spans="1:10" s="46" customFormat="1" ht="18">
      <c r="A153" s="94"/>
      <c r="B153" s="94"/>
      <c r="C153" s="37"/>
      <c r="D153" s="31"/>
      <c r="E153" s="28"/>
      <c r="F153" s="28"/>
      <c r="G153" s="28"/>
      <c r="H153" s="69"/>
      <c r="I153" s="69"/>
      <c r="J153" s="69"/>
    </row>
    <row r="154" spans="1:10" s="46" customFormat="1" ht="18">
      <c r="A154" s="95"/>
      <c r="B154" s="95"/>
      <c r="C154" s="37" t="s">
        <v>5</v>
      </c>
      <c r="D154" s="31"/>
      <c r="E154" s="28"/>
      <c r="F154" s="28"/>
      <c r="G154" s="28"/>
      <c r="H154" s="69"/>
      <c r="I154" s="69"/>
      <c r="J154" s="69"/>
    </row>
    <row r="155" spans="1:10" s="46" customFormat="1" ht="18.75" customHeight="1">
      <c r="A155" s="93" t="s">
        <v>154</v>
      </c>
      <c r="B155" s="93" t="s">
        <v>104</v>
      </c>
      <c r="C155" s="37" t="s">
        <v>33</v>
      </c>
      <c r="D155" s="31"/>
      <c r="E155" s="28"/>
      <c r="F155" s="28"/>
      <c r="G155" s="28"/>
      <c r="H155" s="69">
        <f>H158+H157</f>
        <v>63358.15</v>
      </c>
      <c r="I155" s="69">
        <v>63358.15</v>
      </c>
      <c r="J155" s="69">
        <f>J158+J157</f>
        <v>63358.15</v>
      </c>
    </row>
    <row r="156" spans="1:10" s="46" customFormat="1" ht="18">
      <c r="A156" s="94"/>
      <c r="B156" s="94"/>
      <c r="C156" s="37" t="s">
        <v>34</v>
      </c>
      <c r="D156" s="31"/>
      <c r="E156" s="28"/>
      <c r="F156" s="28"/>
      <c r="G156" s="28"/>
      <c r="H156" s="69"/>
      <c r="I156" s="69"/>
      <c r="J156" s="69"/>
    </row>
    <row r="157" spans="1:10" s="46" customFormat="1" ht="18">
      <c r="A157" s="94"/>
      <c r="B157" s="94"/>
      <c r="C157" s="37" t="s">
        <v>184</v>
      </c>
      <c r="D157" s="31" t="s">
        <v>183</v>
      </c>
      <c r="E157" s="26">
        <v>703</v>
      </c>
      <c r="F157" s="28" t="s">
        <v>197</v>
      </c>
      <c r="G157" s="28">
        <v>243</v>
      </c>
      <c r="H157" s="69">
        <v>58282</v>
      </c>
      <c r="I157" s="69">
        <v>58282</v>
      </c>
      <c r="J157" s="69">
        <v>58282</v>
      </c>
    </row>
    <row r="158" spans="1:10" s="46" customFormat="1" ht="18">
      <c r="A158" s="94"/>
      <c r="B158" s="94"/>
      <c r="C158" s="37" t="s">
        <v>184</v>
      </c>
      <c r="D158" s="31" t="s">
        <v>183</v>
      </c>
      <c r="E158" s="26">
        <v>703</v>
      </c>
      <c r="F158" s="28" t="s">
        <v>197</v>
      </c>
      <c r="G158" s="28">
        <v>244</v>
      </c>
      <c r="H158" s="69">
        <v>5076.1499999999996</v>
      </c>
      <c r="I158" s="69">
        <v>5076.1499999999996</v>
      </c>
      <c r="J158" s="69">
        <v>5076.1499999999996</v>
      </c>
    </row>
    <row r="159" spans="1:10" s="46" customFormat="1" ht="18">
      <c r="A159" s="95"/>
      <c r="B159" s="95"/>
      <c r="C159" s="37" t="s">
        <v>5</v>
      </c>
      <c r="D159" s="31"/>
      <c r="E159" s="26"/>
      <c r="F159" s="28"/>
      <c r="G159" s="28"/>
      <c r="H159" s="69"/>
      <c r="I159" s="69"/>
      <c r="J159" s="69"/>
    </row>
    <row r="160" spans="1:10" s="46" customFormat="1" ht="18.75" customHeight="1">
      <c r="A160" s="92" t="s">
        <v>161</v>
      </c>
      <c r="B160" s="93" t="s">
        <v>105</v>
      </c>
      <c r="C160" s="37" t="s">
        <v>33</v>
      </c>
      <c r="D160" s="31"/>
      <c r="E160" s="26"/>
      <c r="F160" s="28"/>
      <c r="G160" s="28"/>
      <c r="H160" s="69"/>
      <c r="I160" s="69"/>
      <c r="J160" s="69"/>
    </row>
    <row r="161" spans="1:10" s="46" customFormat="1" ht="18">
      <c r="A161" s="92"/>
      <c r="B161" s="94"/>
      <c r="C161" s="37" t="s">
        <v>34</v>
      </c>
      <c r="D161" s="31"/>
      <c r="E161" s="26"/>
      <c r="F161" s="28"/>
      <c r="G161" s="28"/>
      <c r="H161" s="69"/>
      <c r="I161" s="69"/>
      <c r="J161" s="69"/>
    </row>
    <row r="162" spans="1:10" s="46" customFormat="1" ht="18">
      <c r="A162" s="92"/>
      <c r="B162" s="95"/>
      <c r="C162" s="37" t="s">
        <v>5</v>
      </c>
      <c r="D162" s="31"/>
      <c r="E162" s="28"/>
      <c r="F162" s="28"/>
      <c r="G162" s="28"/>
      <c r="H162" s="69"/>
      <c r="I162" s="69"/>
      <c r="J162" s="69"/>
    </row>
    <row r="163" spans="1:10" s="46" customFormat="1" ht="18">
      <c r="A163" s="92" t="s">
        <v>162</v>
      </c>
      <c r="B163" s="93" t="s">
        <v>106</v>
      </c>
      <c r="C163" s="37" t="s">
        <v>33</v>
      </c>
      <c r="D163" s="31"/>
      <c r="E163" s="28"/>
      <c r="F163" s="28"/>
      <c r="G163" s="28"/>
      <c r="H163" s="69"/>
      <c r="I163" s="69"/>
      <c r="J163" s="69"/>
    </row>
    <row r="164" spans="1:10" s="46" customFormat="1" ht="18">
      <c r="A164" s="92"/>
      <c r="B164" s="94"/>
      <c r="C164" s="37" t="s">
        <v>34</v>
      </c>
      <c r="D164" s="31"/>
      <c r="E164" s="28"/>
      <c r="F164" s="28"/>
      <c r="G164" s="28"/>
      <c r="H164" s="69"/>
      <c r="I164" s="69"/>
      <c r="J164" s="69"/>
    </row>
    <row r="165" spans="1:10" s="46" customFormat="1" ht="47.25" customHeight="1">
      <c r="A165" s="92"/>
      <c r="B165" s="95"/>
      <c r="C165" s="37" t="s">
        <v>5</v>
      </c>
      <c r="D165" s="31"/>
      <c r="E165" s="28"/>
      <c r="F165" s="28"/>
      <c r="G165" s="28"/>
      <c r="H165" s="69"/>
      <c r="I165" s="69"/>
      <c r="J165" s="69"/>
    </row>
    <row r="166" spans="1:10" s="46" customFormat="1" ht="18.75" customHeight="1">
      <c r="A166" s="92" t="s">
        <v>163</v>
      </c>
      <c r="B166" s="93" t="s">
        <v>107</v>
      </c>
      <c r="C166" s="37" t="s">
        <v>33</v>
      </c>
      <c r="D166" s="31"/>
      <c r="E166" s="28"/>
      <c r="F166" s="28"/>
      <c r="G166" s="28"/>
      <c r="H166" s="69"/>
      <c r="I166" s="69"/>
      <c r="J166" s="69"/>
    </row>
    <row r="167" spans="1:10" s="46" customFormat="1" ht="18">
      <c r="A167" s="92"/>
      <c r="B167" s="94"/>
      <c r="C167" s="37" t="s">
        <v>34</v>
      </c>
      <c r="D167" s="31"/>
      <c r="E167" s="28"/>
      <c r="F167" s="28"/>
      <c r="G167" s="28"/>
      <c r="H167" s="69"/>
      <c r="I167" s="69"/>
      <c r="J167" s="69"/>
    </row>
    <row r="168" spans="1:10" s="46" customFormat="1" ht="177.75" customHeight="1">
      <c r="A168" s="92"/>
      <c r="B168" s="95"/>
      <c r="C168" s="37" t="s">
        <v>5</v>
      </c>
      <c r="D168" s="31"/>
      <c r="E168" s="28"/>
      <c r="F168" s="28"/>
      <c r="G168" s="28"/>
      <c r="H168" s="69"/>
      <c r="I168" s="69"/>
      <c r="J168" s="69"/>
    </row>
    <row r="169" spans="1:10" s="46" customFormat="1" ht="17.399999999999999">
      <c r="A169" s="96" t="s">
        <v>133</v>
      </c>
      <c r="B169" s="103" t="s">
        <v>108</v>
      </c>
      <c r="C169" s="62" t="s">
        <v>33</v>
      </c>
      <c r="D169" s="56"/>
      <c r="E169" s="61"/>
      <c r="F169" s="61"/>
      <c r="G169" s="61"/>
      <c r="H169" s="83">
        <f>H171</f>
        <v>18889.8</v>
      </c>
      <c r="I169" s="83">
        <v>16565.21</v>
      </c>
      <c r="J169" s="83">
        <f>J171</f>
        <v>16565.21</v>
      </c>
    </row>
    <row r="170" spans="1:10" s="46" customFormat="1" ht="17.399999999999999">
      <c r="A170" s="97"/>
      <c r="B170" s="103"/>
      <c r="C170" s="62" t="s">
        <v>34</v>
      </c>
      <c r="D170" s="56"/>
      <c r="E170" s="61"/>
      <c r="F170" s="61"/>
      <c r="G170" s="61"/>
      <c r="H170" s="83"/>
      <c r="I170" s="83"/>
      <c r="J170" s="83"/>
    </row>
    <row r="171" spans="1:10" s="46" customFormat="1" ht="39.75" customHeight="1">
      <c r="A171" s="98"/>
      <c r="B171" s="103"/>
      <c r="C171" s="62" t="s">
        <v>184</v>
      </c>
      <c r="D171" s="56"/>
      <c r="E171" s="61"/>
      <c r="F171" s="61"/>
      <c r="G171" s="61"/>
      <c r="H171" s="83">
        <f>H172</f>
        <v>18889.8</v>
      </c>
      <c r="I171" s="83">
        <v>16565.21</v>
      </c>
      <c r="J171" s="83">
        <f>J172</f>
        <v>16565.21</v>
      </c>
    </row>
    <row r="172" spans="1:10" s="46" customFormat="1" ht="18">
      <c r="A172" s="92" t="s">
        <v>164</v>
      </c>
      <c r="B172" s="92" t="s">
        <v>109</v>
      </c>
      <c r="C172" s="37" t="s">
        <v>33</v>
      </c>
      <c r="D172" s="30"/>
      <c r="E172" s="28"/>
      <c r="F172" s="28"/>
      <c r="G172" s="28"/>
      <c r="H172" s="64">
        <f>H174</f>
        <v>18889.8</v>
      </c>
      <c r="I172" s="64">
        <v>16565.21</v>
      </c>
      <c r="J172" s="64">
        <f>J174</f>
        <v>16565.21</v>
      </c>
    </row>
    <row r="173" spans="1:10" s="46" customFormat="1" ht="18">
      <c r="A173" s="92"/>
      <c r="B173" s="92"/>
      <c r="C173" s="37" t="s">
        <v>34</v>
      </c>
      <c r="D173" s="30"/>
      <c r="E173" s="28"/>
      <c r="F173" s="28"/>
      <c r="G173" s="28"/>
      <c r="H173" s="64"/>
      <c r="I173" s="64"/>
      <c r="J173" s="64"/>
    </row>
    <row r="174" spans="1:10" s="46" customFormat="1" ht="18">
      <c r="A174" s="92"/>
      <c r="B174" s="92"/>
      <c r="C174" s="37" t="s">
        <v>184</v>
      </c>
      <c r="D174" s="30" t="s">
        <v>199</v>
      </c>
      <c r="E174" s="28">
        <v>1105</v>
      </c>
      <c r="F174" s="28" t="s">
        <v>200</v>
      </c>
      <c r="G174" s="28">
        <v>540</v>
      </c>
      <c r="H174" s="64">
        <v>18889.8</v>
      </c>
      <c r="I174" s="64">
        <v>16565.21</v>
      </c>
      <c r="J174" s="64">
        <v>16565.21</v>
      </c>
    </row>
    <row r="175" spans="1:10" s="46" customFormat="1" ht="18">
      <c r="A175" s="92" t="s">
        <v>165</v>
      </c>
      <c r="B175" s="92" t="s">
        <v>110</v>
      </c>
      <c r="C175" s="37" t="s">
        <v>33</v>
      </c>
      <c r="D175" s="30"/>
      <c r="E175" s="28"/>
      <c r="F175" s="28"/>
      <c r="G175" s="28"/>
      <c r="H175" s="64"/>
      <c r="I175" s="64"/>
      <c r="J175" s="64"/>
    </row>
    <row r="176" spans="1:10" s="46" customFormat="1" ht="18">
      <c r="A176" s="92"/>
      <c r="B176" s="92"/>
      <c r="C176" s="37" t="s">
        <v>34</v>
      </c>
      <c r="D176" s="30"/>
      <c r="E176" s="28"/>
      <c r="F176" s="28"/>
      <c r="G176" s="28"/>
      <c r="H176" s="64"/>
      <c r="I176" s="64"/>
      <c r="J176" s="64"/>
    </row>
    <row r="177" spans="1:10" s="46" customFormat="1" ht="18">
      <c r="A177" s="92"/>
      <c r="B177" s="92"/>
      <c r="C177" s="37" t="s">
        <v>5</v>
      </c>
      <c r="D177" s="30"/>
      <c r="E177" s="28"/>
      <c r="F177" s="28"/>
      <c r="G177" s="28"/>
      <c r="H177" s="64"/>
      <c r="I177" s="64"/>
      <c r="J177" s="64"/>
    </row>
    <row r="178" spans="1:10" s="46" customFormat="1" ht="18">
      <c r="A178" s="92" t="s">
        <v>166</v>
      </c>
      <c r="B178" s="92" t="s">
        <v>111</v>
      </c>
      <c r="C178" s="37" t="s">
        <v>33</v>
      </c>
      <c r="D178" s="30"/>
      <c r="E178" s="28"/>
      <c r="F178" s="28"/>
      <c r="G178" s="28"/>
      <c r="H178" s="64"/>
      <c r="I178" s="64"/>
      <c r="J178" s="64"/>
    </row>
    <row r="179" spans="1:10" s="46" customFormat="1" ht="18">
      <c r="A179" s="92"/>
      <c r="B179" s="92"/>
      <c r="C179" s="37" t="s">
        <v>34</v>
      </c>
      <c r="D179" s="30"/>
      <c r="E179" s="28"/>
      <c r="F179" s="28"/>
      <c r="G179" s="28"/>
      <c r="H179" s="64"/>
      <c r="I179" s="64"/>
      <c r="J179" s="64"/>
    </row>
    <row r="180" spans="1:10" s="46" customFormat="1" ht="18">
      <c r="A180" s="92"/>
      <c r="B180" s="92"/>
      <c r="C180" s="37" t="s">
        <v>5</v>
      </c>
      <c r="D180" s="30"/>
      <c r="E180" s="28"/>
      <c r="F180" s="28"/>
      <c r="G180" s="28"/>
      <c r="H180" s="64"/>
      <c r="I180" s="64"/>
      <c r="J180" s="64"/>
    </row>
    <row r="181" spans="1:10" s="46" customFormat="1" ht="18">
      <c r="A181" s="92" t="s">
        <v>167</v>
      </c>
      <c r="B181" s="92" t="s">
        <v>112</v>
      </c>
      <c r="C181" s="37" t="s">
        <v>33</v>
      </c>
      <c r="D181" s="30"/>
      <c r="E181" s="28"/>
      <c r="F181" s="28"/>
      <c r="G181" s="28"/>
      <c r="H181" s="64"/>
      <c r="I181" s="64"/>
      <c r="J181" s="64"/>
    </row>
    <row r="182" spans="1:10" s="46" customFormat="1" ht="18">
      <c r="A182" s="92"/>
      <c r="B182" s="92"/>
      <c r="C182" s="37" t="s">
        <v>34</v>
      </c>
      <c r="D182" s="30"/>
      <c r="E182" s="28"/>
      <c r="F182" s="28"/>
      <c r="G182" s="28"/>
      <c r="H182" s="64"/>
      <c r="I182" s="64"/>
      <c r="J182" s="64"/>
    </row>
    <row r="183" spans="1:10" s="46" customFormat="1" ht="84.75" customHeight="1">
      <c r="A183" s="92"/>
      <c r="B183" s="92"/>
      <c r="C183" s="37" t="s">
        <v>5</v>
      </c>
      <c r="D183" s="30"/>
      <c r="E183" s="28"/>
      <c r="F183" s="28"/>
      <c r="G183" s="28"/>
      <c r="H183" s="64"/>
      <c r="I183" s="64"/>
      <c r="J183" s="64"/>
    </row>
    <row r="184" spans="1:10" s="46" customFormat="1" ht="18">
      <c r="A184" s="92" t="s">
        <v>168</v>
      </c>
      <c r="B184" s="92" t="s">
        <v>113</v>
      </c>
      <c r="C184" s="37" t="s">
        <v>33</v>
      </c>
      <c r="D184" s="30"/>
      <c r="E184" s="28"/>
      <c r="F184" s="28"/>
      <c r="G184" s="28"/>
      <c r="H184" s="64"/>
      <c r="I184" s="64"/>
      <c r="J184" s="64"/>
    </row>
    <row r="185" spans="1:10" s="46" customFormat="1" ht="18">
      <c r="A185" s="92"/>
      <c r="B185" s="92"/>
      <c r="C185" s="37" t="s">
        <v>34</v>
      </c>
      <c r="D185" s="30"/>
      <c r="E185" s="28"/>
      <c r="F185" s="28"/>
      <c r="G185" s="28"/>
      <c r="H185" s="64"/>
      <c r="I185" s="64"/>
      <c r="J185" s="64"/>
    </row>
    <row r="186" spans="1:10" s="46" customFormat="1" ht="18">
      <c r="A186" s="92"/>
      <c r="B186" s="92"/>
      <c r="C186" s="37" t="s">
        <v>5</v>
      </c>
      <c r="D186" s="30"/>
      <c r="E186" s="28"/>
      <c r="F186" s="28"/>
      <c r="G186" s="28"/>
      <c r="H186" s="64"/>
      <c r="I186" s="64"/>
      <c r="J186" s="64"/>
    </row>
    <row r="187" spans="1:10" s="46" customFormat="1" ht="17.399999999999999">
      <c r="A187" s="96" t="s">
        <v>169</v>
      </c>
      <c r="B187" s="103" t="s">
        <v>114</v>
      </c>
      <c r="C187" s="62" t="s">
        <v>33</v>
      </c>
      <c r="D187" s="56"/>
      <c r="E187" s="61"/>
      <c r="F187" s="61"/>
      <c r="G187" s="61"/>
      <c r="H187" s="83">
        <f>H190+H199</f>
        <v>41743.43</v>
      </c>
      <c r="I187" s="83">
        <v>41212.86</v>
      </c>
      <c r="J187" s="83">
        <f>J190+J199</f>
        <v>41212.86</v>
      </c>
    </row>
    <row r="188" spans="1:10" s="46" customFormat="1" ht="17.399999999999999">
      <c r="A188" s="97"/>
      <c r="B188" s="103"/>
      <c r="C188" s="62" t="s">
        <v>34</v>
      </c>
      <c r="D188" s="56"/>
      <c r="E188" s="61"/>
      <c r="F188" s="61"/>
      <c r="G188" s="61"/>
      <c r="H188" s="83"/>
      <c r="I188" s="83"/>
      <c r="J188" s="83"/>
    </row>
    <row r="189" spans="1:10" s="46" customFormat="1" ht="17.399999999999999">
      <c r="A189" s="98"/>
      <c r="B189" s="103"/>
      <c r="C189" s="62" t="s">
        <v>184</v>
      </c>
      <c r="D189" s="56"/>
      <c r="E189" s="61"/>
      <c r="F189" s="61"/>
      <c r="G189" s="61"/>
      <c r="H189" s="83"/>
      <c r="I189" s="83"/>
      <c r="J189" s="83"/>
    </row>
    <row r="190" spans="1:10" s="46" customFormat="1" ht="18">
      <c r="A190" s="92" t="s">
        <v>170</v>
      </c>
      <c r="B190" s="92" t="s">
        <v>115</v>
      </c>
      <c r="C190" s="37" t="s">
        <v>33</v>
      </c>
      <c r="D190" s="30"/>
      <c r="E190" s="28"/>
      <c r="F190" s="28"/>
      <c r="G190" s="28"/>
      <c r="H190" s="64">
        <f>H192</f>
        <v>12688.12</v>
      </c>
      <c r="I190" s="64">
        <v>12540.83</v>
      </c>
      <c r="J190" s="64">
        <f>J192</f>
        <v>12540.83</v>
      </c>
    </row>
    <row r="191" spans="1:10" s="46" customFormat="1" ht="18">
      <c r="A191" s="92"/>
      <c r="B191" s="92"/>
      <c r="C191" s="37" t="s">
        <v>34</v>
      </c>
      <c r="D191" s="30"/>
      <c r="E191" s="28"/>
      <c r="F191" s="28"/>
      <c r="G191" s="28"/>
      <c r="H191" s="64"/>
      <c r="I191" s="64"/>
      <c r="J191" s="64"/>
    </row>
    <row r="192" spans="1:10" s="46" customFormat="1" ht="18">
      <c r="A192" s="92"/>
      <c r="B192" s="92"/>
      <c r="C192" s="37" t="s">
        <v>184</v>
      </c>
      <c r="D192" s="30" t="s">
        <v>183</v>
      </c>
      <c r="E192" s="28">
        <v>1101</v>
      </c>
      <c r="F192" s="28">
        <v>16018410</v>
      </c>
      <c r="G192" s="28">
        <v>244</v>
      </c>
      <c r="H192" s="64">
        <v>12688.12</v>
      </c>
      <c r="I192" s="64">
        <v>12540.83</v>
      </c>
      <c r="J192" s="64">
        <v>12540.83</v>
      </c>
    </row>
    <row r="193" spans="1:10" s="46" customFormat="1" ht="18">
      <c r="A193" s="92" t="s">
        <v>171</v>
      </c>
      <c r="B193" s="92" t="s">
        <v>116</v>
      </c>
      <c r="C193" s="37" t="s">
        <v>33</v>
      </c>
      <c r="D193" s="30"/>
      <c r="E193" s="28"/>
      <c r="F193" s="28"/>
      <c r="G193" s="28"/>
      <c r="H193" s="64"/>
      <c r="I193" s="64"/>
      <c r="J193" s="64"/>
    </row>
    <row r="194" spans="1:10" s="46" customFormat="1" ht="18">
      <c r="A194" s="92"/>
      <c r="B194" s="92"/>
      <c r="C194" s="37" t="s">
        <v>34</v>
      </c>
      <c r="D194" s="30"/>
      <c r="E194" s="28"/>
      <c r="F194" s="28"/>
      <c r="G194" s="28"/>
      <c r="H194" s="64"/>
      <c r="I194" s="64"/>
      <c r="J194" s="64"/>
    </row>
    <row r="195" spans="1:10" s="46" customFormat="1" ht="18">
      <c r="A195" s="92"/>
      <c r="B195" s="92"/>
      <c r="C195" s="37" t="s">
        <v>5</v>
      </c>
      <c r="D195" s="30"/>
      <c r="E195" s="28"/>
      <c r="F195" s="28"/>
      <c r="G195" s="28"/>
      <c r="H195" s="64"/>
      <c r="I195" s="64"/>
      <c r="J195" s="64"/>
    </row>
    <row r="196" spans="1:10" s="46" customFormat="1" ht="18">
      <c r="A196" s="92" t="s">
        <v>172</v>
      </c>
      <c r="B196" s="92" t="s">
        <v>117</v>
      </c>
      <c r="C196" s="37" t="s">
        <v>33</v>
      </c>
      <c r="D196" s="30"/>
      <c r="E196" s="28"/>
      <c r="F196" s="28"/>
      <c r="G196" s="28"/>
      <c r="H196" s="64"/>
      <c r="I196" s="64"/>
      <c r="J196" s="64"/>
    </row>
    <row r="197" spans="1:10" s="46" customFormat="1" ht="18">
      <c r="A197" s="92"/>
      <c r="B197" s="92"/>
      <c r="C197" s="37" t="s">
        <v>34</v>
      </c>
      <c r="D197" s="30"/>
      <c r="E197" s="28"/>
      <c r="F197" s="28"/>
      <c r="G197" s="28"/>
      <c r="H197" s="64"/>
      <c r="I197" s="64"/>
      <c r="J197" s="64"/>
    </row>
    <row r="198" spans="1:10" s="46" customFormat="1" ht="18">
      <c r="A198" s="92"/>
      <c r="B198" s="92"/>
      <c r="C198" s="37" t="s">
        <v>5</v>
      </c>
      <c r="D198" s="30"/>
      <c r="E198" s="28"/>
      <c r="F198" s="28"/>
      <c r="G198" s="28"/>
      <c r="H198" s="64"/>
      <c r="I198" s="64"/>
      <c r="J198" s="64"/>
    </row>
    <row r="199" spans="1:10" s="46" customFormat="1" ht="18">
      <c r="A199" s="92" t="s">
        <v>173</v>
      </c>
      <c r="B199" s="92" t="s">
        <v>118</v>
      </c>
      <c r="C199" s="37" t="s">
        <v>33</v>
      </c>
      <c r="D199" s="30"/>
      <c r="E199" s="28"/>
      <c r="F199" s="28"/>
      <c r="G199" s="28"/>
      <c r="H199" s="64">
        <f>H201+H202+H203+H204+H205+H206+H207+H208+H209+H210</f>
        <v>29055.31</v>
      </c>
      <c r="I199" s="64">
        <v>28672.03</v>
      </c>
      <c r="J199" s="64">
        <f>J201+J202+J203+J204+J205+J206+J207+J208+J209+J210</f>
        <v>28672.03</v>
      </c>
    </row>
    <row r="200" spans="1:10" s="46" customFormat="1" ht="18">
      <c r="A200" s="92"/>
      <c r="B200" s="92"/>
      <c r="C200" s="37" t="s">
        <v>34</v>
      </c>
      <c r="D200" s="30"/>
      <c r="E200" s="28"/>
      <c r="F200" s="28"/>
      <c r="G200" s="28"/>
      <c r="H200" s="64"/>
      <c r="I200" s="64"/>
      <c r="J200" s="64"/>
    </row>
    <row r="201" spans="1:10" s="46" customFormat="1" ht="18">
      <c r="A201" s="92"/>
      <c r="B201" s="92"/>
      <c r="C201" s="37" t="s">
        <v>184</v>
      </c>
      <c r="D201" s="30" t="s">
        <v>183</v>
      </c>
      <c r="E201" s="28">
        <v>1102</v>
      </c>
      <c r="F201" s="28">
        <v>1160420540</v>
      </c>
      <c r="G201" s="28">
        <v>244</v>
      </c>
      <c r="H201" s="64">
        <v>141.30000000000001</v>
      </c>
      <c r="I201" s="64">
        <v>141.30000000000001</v>
      </c>
      <c r="J201" s="64">
        <v>141.30000000000001</v>
      </c>
    </row>
    <row r="202" spans="1:10" s="46" customFormat="1" ht="18">
      <c r="A202" s="92"/>
      <c r="B202" s="92"/>
      <c r="C202" s="37" t="s">
        <v>184</v>
      </c>
      <c r="D202" s="30" t="s">
        <v>183</v>
      </c>
      <c r="E202" s="28">
        <v>1102</v>
      </c>
      <c r="F202" s="28">
        <v>1160400590</v>
      </c>
      <c r="G202" s="28">
        <v>111</v>
      </c>
      <c r="H202" s="64">
        <v>11808.86</v>
      </c>
      <c r="I202" s="64">
        <v>11808.86</v>
      </c>
      <c r="J202" s="64">
        <v>11808.86</v>
      </c>
    </row>
    <row r="203" spans="1:10" s="46" customFormat="1" ht="18">
      <c r="A203" s="92"/>
      <c r="B203" s="92"/>
      <c r="C203" s="37" t="s">
        <v>184</v>
      </c>
      <c r="D203" s="30" t="s">
        <v>183</v>
      </c>
      <c r="E203" s="28">
        <v>1102</v>
      </c>
      <c r="F203" s="28">
        <v>1160400590</v>
      </c>
      <c r="G203" s="28">
        <v>113</v>
      </c>
      <c r="H203" s="64">
        <v>3540.04</v>
      </c>
      <c r="I203" s="64">
        <v>3540.04</v>
      </c>
      <c r="J203" s="64">
        <v>3540.04</v>
      </c>
    </row>
    <row r="204" spans="1:10" s="46" customFormat="1" ht="18">
      <c r="A204" s="92"/>
      <c r="B204" s="92"/>
      <c r="C204" s="37" t="s">
        <v>184</v>
      </c>
      <c r="D204" s="30" t="s">
        <v>183</v>
      </c>
      <c r="E204" s="28">
        <v>1102</v>
      </c>
      <c r="F204" s="28" t="s">
        <v>201</v>
      </c>
      <c r="G204" s="28">
        <v>244</v>
      </c>
      <c r="H204" s="64">
        <v>417.34</v>
      </c>
      <c r="I204" s="64">
        <v>417.34</v>
      </c>
      <c r="J204" s="64">
        <v>417.34</v>
      </c>
    </row>
    <row r="205" spans="1:10" s="46" customFormat="1" ht="18">
      <c r="A205" s="92"/>
      <c r="B205" s="92"/>
      <c r="C205" s="37" t="s">
        <v>184</v>
      </c>
      <c r="D205" s="30" t="s">
        <v>183</v>
      </c>
      <c r="E205" s="28">
        <v>1102</v>
      </c>
      <c r="F205" s="28" t="s">
        <v>201</v>
      </c>
      <c r="G205" s="28">
        <v>111</v>
      </c>
      <c r="H205" s="64">
        <v>108.33</v>
      </c>
      <c r="I205" s="64">
        <v>108.33</v>
      </c>
      <c r="J205" s="64">
        <v>108.33</v>
      </c>
    </row>
    <row r="206" spans="1:10" s="46" customFormat="1" ht="18">
      <c r="A206" s="92"/>
      <c r="B206" s="92"/>
      <c r="C206" s="37" t="s">
        <v>184</v>
      </c>
      <c r="D206" s="30" t="s">
        <v>183</v>
      </c>
      <c r="E206" s="28">
        <v>1102</v>
      </c>
      <c r="F206" s="28" t="s">
        <v>201</v>
      </c>
      <c r="G206" s="28">
        <v>119</v>
      </c>
      <c r="H206" s="64">
        <v>33.51</v>
      </c>
      <c r="I206" s="64">
        <v>33.51</v>
      </c>
      <c r="J206" s="64">
        <v>33.51</v>
      </c>
    </row>
    <row r="207" spans="1:10" s="46" customFormat="1" ht="18">
      <c r="A207" s="92"/>
      <c r="B207" s="92"/>
      <c r="C207" s="37" t="s">
        <v>184</v>
      </c>
      <c r="D207" s="30" t="s">
        <v>183</v>
      </c>
      <c r="E207" s="28">
        <v>1102</v>
      </c>
      <c r="F207" s="28">
        <v>1160400590</v>
      </c>
      <c r="G207" s="28">
        <v>242</v>
      </c>
      <c r="H207" s="64">
        <v>131.85</v>
      </c>
      <c r="I207" s="64">
        <v>106.51</v>
      </c>
      <c r="J207" s="64">
        <v>106.51</v>
      </c>
    </row>
    <row r="208" spans="1:10" s="46" customFormat="1" ht="18">
      <c r="A208" s="92"/>
      <c r="B208" s="92"/>
      <c r="C208" s="37" t="s">
        <v>184</v>
      </c>
      <c r="D208" s="30" t="s">
        <v>183</v>
      </c>
      <c r="E208" s="28">
        <v>1102</v>
      </c>
      <c r="F208" s="28">
        <v>1160400590</v>
      </c>
      <c r="G208" s="28">
        <v>244</v>
      </c>
      <c r="H208" s="64">
        <v>2210.08</v>
      </c>
      <c r="I208" s="64">
        <v>2175.6799999999998</v>
      </c>
      <c r="J208" s="64">
        <v>2175.6799999999998</v>
      </c>
    </row>
    <row r="209" spans="1:10" s="46" customFormat="1" ht="18">
      <c r="A209" s="92"/>
      <c r="B209" s="92"/>
      <c r="C209" s="37" t="s">
        <v>184</v>
      </c>
      <c r="D209" s="30" t="s">
        <v>183</v>
      </c>
      <c r="E209" s="28">
        <v>1102</v>
      </c>
      <c r="F209" s="28">
        <v>1160400590</v>
      </c>
      <c r="G209" s="28">
        <v>247</v>
      </c>
      <c r="H209" s="64">
        <v>6857.78</v>
      </c>
      <c r="I209" s="64">
        <v>6534.24</v>
      </c>
      <c r="J209" s="64">
        <v>6534.24</v>
      </c>
    </row>
    <row r="210" spans="1:10" s="46" customFormat="1" ht="18">
      <c r="A210" s="92"/>
      <c r="B210" s="92"/>
      <c r="C210" s="37" t="s">
        <v>184</v>
      </c>
      <c r="D210" s="30" t="s">
        <v>183</v>
      </c>
      <c r="E210" s="28">
        <v>1102</v>
      </c>
      <c r="F210" s="28">
        <v>1160400590</v>
      </c>
      <c r="G210" s="28">
        <v>851</v>
      </c>
      <c r="H210" s="64">
        <v>3806.22</v>
      </c>
      <c r="I210" s="64">
        <v>3806.22</v>
      </c>
      <c r="J210" s="64">
        <v>3806.22</v>
      </c>
    </row>
    <row r="211" spans="1:10" s="46" customFormat="1" ht="18">
      <c r="A211" s="92"/>
      <c r="B211" s="92"/>
      <c r="C211" s="37"/>
      <c r="D211" s="30"/>
      <c r="E211" s="28"/>
      <c r="F211" s="28"/>
      <c r="G211" s="28"/>
      <c r="H211" s="64"/>
      <c r="I211" s="64"/>
      <c r="J211" s="64"/>
    </row>
    <row r="212" spans="1:10" s="46" customFormat="1" ht="18">
      <c r="A212" s="92"/>
      <c r="B212" s="92"/>
      <c r="C212" s="37" t="s">
        <v>5</v>
      </c>
      <c r="D212" s="30"/>
      <c r="E212" s="28"/>
      <c r="F212" s="28"/>
      <c r="G212" s="28"/>
      <c r="H212" s="64"/>
      <c r="I212" s="64"/>
      <c r="J212" s="64"/>
    </row>
    <row r="213" spans="1:10" s="46" customFormat="1" ht="18">
      <c r="A213" s="92" t="s">
        <v>174</v>
      </c>
      <c r="B213" s="92" t="s">
        <v>119</v>
      </c>
      <c r="C213" s="37" t="s">
        <v>33</v>
      </c>
      <c r="D213" s="30"/>
      <c r="E213" s="28"/>
      <c r="F213" s="28"/>
      <c r="G213" s="28"/>
      <c r="H213" s="64"/>
      <c r="I213" s="64"/>
      <c r="J213" s="64"/>
    </row>
    <row r="214" spans="1:10" s="46" customFormat="1" ht="18">
      <c r="A214" s="92"/>
      <c r="B214" s="92"/>
      <c r="C214" s="37" t="s">
        <v>34</v>
      </c>
      <c r="D214" s="30"/>
      <c r="E214" s="28"/>
      <c r="F214" s="28"/>
      <c r="G214" s="28"/>
      <c r="H214" s="64"/>
      <c r="I214" s="64"/>
      <c r="J214" s="64"/>
    </row>
    <row r="215" spans="1:10" s="46" customFormat="1" ht="60" customHeight="1">
      <c r="A215" s="92"/>
      <c r="B215" s="92"/>
      <c r="C215" s="37" t="s">
        <v>5</v>
      </c>
      <c r="D215" s="30"/>
      <c r="E215" s="28"/>
      <c r="F215" s="28"/>
      <c r="G215" s="28"/>
      <c r="H215" s="64"/>
      <c r="I215" s="64"/>
      <c r="J215" s="64"/>
    </row>
    <row r="216" spans="1:10" s="46" customFormat="1" ht="18">
      <c r="A216" s="92" t="s">
        <v>175</v>
      </c>
      <c r="B216" s="92" t="s">
        <v>120</v>
      </c>
      <c r="C216" s="37" t="s">
        <v>33</v>
      </c>
      <c r="D216" s="30"/>
      <c r="E216" s="28"/>
      <c r="F216" s="28"/>
      <c r="G216" s="28"/>
      <c r="H216" s="64"/>
      <c r="I216" s="64"/>
      <c r="J216" s="64"/>
    </row>
    <row r="217" spans="1:10" s="46" customFormat="1" ht="18">
      <c r="A217" s="92"/>
      <c r="B217" s="92"/>
      <c r="C217" s="37" t="s">
        <v>34</v>
      </c>
      <c r="D217" s="30"/>
      <c r="E217" s="28"/>
      <c r="F217" s="28"/>
      <c r="G217" s="28"/>
      <c r="H217" s="64"/>
      <c r="I217" s="64"/>
      <c r="J217" s="64"/>
    </row>
    <row r="218" spans="1:10" s="46" customFormat="1" ht="97.5" customHeight="1">
      <c r="A218" s="92"/>
      <c r="B218" s="92"/>
      <c r="C218" s="37" t="s">
        <v>5</v>
      </c>
      <c r="D218" s="30"/>
      <c r="E218" s="28"/>
      <c r="F218" s="28"/>
      <c r="G218" s="28"/>
      <c r="H218" s="64"/>
      <c r="I218" s="64"/>
      <c r="J218" s="64"/>
    </row>
    <row r="219" spans="1:10" s="46" customFormat="1" ht="18">
      <c r="A219" s="92" t="s">
        <v>176</v>
      </c>
      <c r="B219" s="92" t="s">
        <v>121</v>
      </c>
      <c r="C219" s="37" t="s">
        <v>33</v>
      </c>
      <c r="D219" s="30"/>
      <c r="E219" s="28"/>
      <c r="F219" s="28"/>
      <c r="G219" s="28"/>
      <c r="H219" s="64"/>
      <c r="I219" s="64"/>
      <c r="J219" s="64"/>
    </row>
    <row r="220" spans="1:10" s="46" customFormat="1" ht="18">
      <c r="A220" s="92"/>
      <c r="B220" s="92"/>
      <c r="C220" s="37" t="s">
        <v>34</v>
      </c>
      <c r="D220" s="30"/>
      <c r="E220" s="28"/>
      <c r="F220" s="28"/>
      <c r="G220" s="28"/>
      <c r="H220" s="64"/>
      <c r="I220" s="64"/>
      <c r="J220" s="64"/>
    </row>
    <row r="221" spans="1:10" s="46" customFormat="1" ht="18">
      <c r="A221" s="92"/>
      <c r="B221" s="92"/>
      <c r="C221" s="37" t="s">
        <v>5</v>
      </c>
      <c r="D221" s="30"/>
      <c r="E221" s="28"/>
      <c r="F221" s="28"/>
      <c r="G221" s="28"/>
      <c r="H221" s="64"/>
      <c r="I221" s="64"/>
      <c r="J221" s="64"/>
    </row>
    <row r="222" spans="1:10" s="46" customFormat="1" ht="18">
      <c r="A222" s="92" t="s">
        <v>177</v>
      </c>
      <c r="B222" s="92" t="s">
        <v>122</v>
      </c>
      <c r="C222" s="37" t="s">
        <v>33</v>
      </c>
      <c r="D222" s="30"/>
      <c r="E222" s="28"/>
      <c r="F222" s="28"/>
      <c r="G222" s="28"/>
      <c r="H222" s="64"/>
      <c r="I222" s="64"/>
      <c r="J222" s="64"/>
    </row>
    <row r="223" spans="1:10" s="46" customFormat="1" ht="18">
      <c r="A223" s="92"/>
      <c r="B223" s="92"/>
      <c r="C223" s="37" t="s">
        <v>34</v>
      </c>
      <c r="D223" s="30"/>
      <c r="E223" s="28"/>
      <c r="F223" s="28"/>
      <c r="G223" s="28"/>
      <c r="H223" s="64"/>
      <c r="I223" s="64"/>
      <c r="J223" s="64"/>
    </row>
    <row r="224" spans="1:10" s="46" customFormat="1" ht="78" customHeight="1">
      <c r="A224" s="92"/>
      <c r="B224" s="92"/>
      <c r="C224" s="37" t="s">
        <v>5</v>
      </c>
      <c r="D224" s="30"/>
      <c r="E224" s="28"/>
      <c r="F224" s="28"/>
      <c r="G224" s="28"/>
      <c r="H224" s="64"/>
      <c r="I224" s="64"/>
      <c r="J224" s="64"/>
    </row>
    <row r="225" spans="1:10" s="46" customFormat="1" ht="39" customHeight="1">
      <c r="A225" s="92" t="s">
        <v>178</v>
      </c>
      <c r="B225" s="92" t="s">
        <v>123</v>
      </c>
      <c r="C225" s="37" t="s">
        <v>33</v>
      </c>
      <c r="D225" s="30"/>
      <c r="E225" s="28"/>
      <c r="F225" s="28"/>
      <c r="G225" s="28"/>
      <c r="H225" s="64"/>
      <c r="I225" s="64"/>
      <c r="J225" s="64"/>
    </row>
    <row r="226" spans="1:10" s="46" customFormat="1" ht="30.75" customHeight="1">
      <c r="A226" s="92"/>
      <c r="B226" s="92"/>
      <c r="C226" s="37" t="s">
        <v>34</v>
      </c>
      <c r="D226" s="30"/>
      <c r="E226" s="28"/>
      <c r="F226" s="28"/>
      <c r="G226" s="28"/>
      <c r="H226" s="64"/>
      <c r="I226" s="64"/>
      <c r="J226" s="64"/>
    </row>
    <row r="227" spans="1:10" s="46" customFormat="1" ht="93.75" customHeight="1">
      <c r="A227" s="92"/>
      <c r="B227" s="92"/>
      <c r="C227" s="37" t="s">
        <v>5</v>
      </c>
      <c r="D227" s="30"/>
      <c r="E227" s="28"/>
      <c r="F227" s="28"/>
      <c r="G227" s="28"/>
      <c r="H227" s="64"/>
      <c r="I227" s="64"/>
      <c r="J227" s="64"/>
    </row>
    <row r="228" spans="1:10" s="46" customFormat="1" ht="54" customHeight="1">
      <c r="A228" s="93" t="s">
        <v>179</v>
      </c>
      <c r="B228" s="92" t="s">
        <v>113</v>
      </c>
      <c r="C228" s="37" t="s">
        <v>33</v>
      </c>
      <c r="D228" s="30"/>
      <c r="E228" s="28"/>
      <c r="F228" s="28"/>
      <c r="G228" s="28"/>
      <c r="H228" s="64"/>
      <c r="I228" s="64"/>
      <c r="J228" s="64"/>
    </row>
    <row r="229" spans="1:10" s="46" customFormat="1" ht="54" customHeight="1">
      <c r="A229" s="99"/>
      <c r="B229" s="92"/>
      <c r="C229" s="37" t="s">
        <v>34</v>
      </c>
      <c r="D229" s="30"/>
      <c r="E229" s="28"/>
      <c r="F229" s="28"/>
      <c r="G229" s="28"/>
      <c r="H229" s="64"/>
      <c r="I229" s="64"/>
      <c r="J229" s="64"/>
    </row>
    <row r="230" spans="1:10" s="46" customFormat="1" ht="54" customHeight="1">
      <c r="A230" s="100"/>
      <c r="B230" s="92"/>
      <c r="C230" s="37" t="s">
        <v>5</v>
      </c>
      <c r="D230" s="30"/>
      <c r="E230" s="28"/>
      <c r="F230" s="28"/>
      <c r="G230" s="28"/>
      <c r="H230" s="64"/>
      <c r="I230" s="64"/>
      <c r="J230" s="64"/>
    </row>
    <row r="231" spans="1:10" s="46" customFormat="1" ht="42" customHeight="1">
      <c r="A231" s="96" t="s">
        <v>134</v>
      </c>
      <c r="B231" s="103" t="s">
        <v>124</v>
      </c>
      <c r="C231" s="62" t="s">
        <v>33</v>
      </c>
      <c r="D231" s="56"/>
      <c r="E231" s="61"/>
      <c r="F231" s="61"/>
      <c r="G231" s="61"/>
      <c r="H231" s="83">
        <f>H234+H250</f>
        <v>18142.39</v>
      </c>
      <c r="I231" s="83">
        <v>18119.149999999998</v>
      </c>
      <c r="J231" s="83">
        <f>J234+J250</f>
        <v>18119.149999999998</v>
      </c>
    </row>
    <row r="232" spans="1:10" s="46" customFormat="1" ht="30.75" customHeight="1">
      <c r="A232" s="104"/>
      <c r="B232" s="103"/>
      <c r="C232" s="62" t="s">
        <v>34</v>
      </c>
      <c r="D232" s="56"/>
      <c r="E232" s="61"/>
      <c r="F232" s="61"/>
      <c r="G232" s="61"/>
      <c r="H232" s="83"/>
      <c r="I232" s="83"/>
      <c r="J232" s="83"/>
    </row>
    <row r="233" spans="1:10" s="46" customFormat="1" ht="27" customHeight="1">
      <c r="A233" s="105"/>
      <c r="B233" s="103"/>
      <c r="C233" s="37" t="s">
        <v>184</v>
      </c>
      <c r="D233" s="56"/>
      <c r="E233" s="61"/>
      <c r="F233" s="61"/>
      <c r="G233" s="61"/>
      <c r="H233" s="83">
        <f>H231</f>
        <v>18142.39</v>
      </c>
      <c r="I233" s="83">
        <v>18119.149999999998</v>
      </c>
      <c r="J233" s="83">
        <f>J231</f>
        <v>18119.149999999998</v>
      </c>
    </row>
    <row r="234" spans="1:10" s="46" customFormat="1" ht="27" customHeight="1">
      <c r="A234" s="92" t="s">
        <v>180</v>
      </c>
      <c r="B234" s="92" t="s">
        <v>125</v>
      </c>
      <c r="C234" s="37" t="s">
        <v>33</v>
      </c>
      <c r="D234" s="30"/>
      <c r="E234" s="28"/>
      <c r="F234" s="28"/>
      <c r="G234" s="28"/>
      <c r="H234" s="64">
        <f>H237+H238+H239+H240+H241+H242+H243+H244+H245+H246+H247+H248</f>
        <v>16975.39</v>
      </c>
      <c r="I234" s="64">
        <v>16952.149999999998</v>
      </c>
      <c r="J234" s="64">
        <f>J237+J238+J239+J240+J241+J243+J242+J244+J245+J246+J247+J248</f>
        <v>16952.149999999998</v>
      </c>
    </row>
    <row r="235" spans="1:10" s="46" customFormat="1" ht="27" customHeight="1">
      <c r="A235" s="92"/>
      <c r="B235" s="92"/>
      <c r="C235" s="37" t="s">
        <v>34</v>
      </c>
      <c r="D235" s="30"/>
      <c r="E235" s="28"/>
      <c r="F235" s="28"/>
      <c r="G235" s="28"/>
      <c r="H235" s="64"/>
      <c r="I235" s="64"/>
      <c r="J235" s="64"/>
    </row>
    <row r="236" spans="1:10" s="46" customFormat="1" ht="27" customHeight="1">
      <c r="A236" s="92"/>
      <c r="B236" s="92"/>
      <c r="C236" s="37" t="s">
        <v>184</v>
      </c>
      <c r="D236" s="30"/>
      <c r="E236" s="28"/>
      <c r="F236" s="28"/>
      <c r="G236" s="28"/>
      <c r="H236" s="64"/>
      <c r="I236" s="64"/>
      <c r="J236" s="64"/>
    </row>
    <row r="237" spans="1:10" s="46" customFormat="1" ht="27" customHeight="1">
      <c r="A237" s="92"/>
      <c r="B237" s="92"/>
      <c r="C237" s="37" t="s">
        <v>184</v>
      </c>
      <c r="D237" s="30" t="s">
        <v>183</v>
      </c>
      <c r="E237" s="26" t="s">
        <v>202</v>
      </c>
      <c r="F237" s="28">
        <v>1170100590</v>
      </c>
      <c r="G237" s="28">
        <v>111</v>
      </c>
      <c r="H237" s="64">
        <v>9516.4699999999993</v>
      </c>
      <c r="I237" s="64">
        <v>9516.4699999999993</v>
      </c>
      <c r="J237" s="64">
        <v>9516.4699999999993</v>
      </c>
    </row>
    <row r="238" spans="1:10" s="46" customFormat="1" ht="27" customHeight="1">
      <c r="A238" s="92"/>
      <c r="B238" s="92"/>
      <c r="C238" s="37" t="s">
        <v>184</v>
      </c>
      <c r="D238" s="30" t="s">
        <v>183</v>
      </c>
      <c r="E238" s="26" t="s">
        <v>202</v>
      </c>
      <c r="F238" s="28">
        <v>1170100590</v>
      </c>
      <c r="G238" s="28">
        <v>212</v>
      </c>
      <c r="H238" s="64">
        <v>1</v>
      </c>
      <c r="I238" s="64">
        <v>1</v>
      </c>
      <c r="J238" s="64">
        <v>1</v>
      </c>
    </row>
    <row r="239" spans="1:10" s="46" customFormat="1" ht="27" customHeight="1">
      <c r="A239" s="92"/>
      <c r="B239" s="92"/>
      <c r="C239" s="37" t="s">
        <v>184</v>
      </c>
      <c r="D239" s="30" t="s">
        <v>183</v>
      </c>
      <c r="E239" s="26" t="s">
        <v>202</v>
      </c>
      <c r="F239" s="28">
        <v>1170100590</v>
      </c>
      <c r="G239" s="28">
        <v>219</v>
      </c>
      <c r="H239" s="64">
        <v>2839.69</v>
      </c>
      <c r="I239" s="64">
        <v>2839.69</v>
      </c>
      <c r="J239" s="64">
        <v>2839.69</v>
      </c>
    </row>
    <row r="240" spans="1:10" s="46" customFormat="1" ht="27" customHeight="1">
      <c r="A240" s="92"/>
      <c r="B240" s="92"/>
      <c r="C240" s="37" t="s">
        <v>184</v>
      </c>
      <c r="D240" s="30" t="s">
        <v>183</v>
      </c>
      <c r="E240" s="26" t="s">
        <v>202</v>
      </c>
      <c r="F240" s="28">
        <v>1170100590</v>
      </c>
      <c r="G240" s="28">
        <v>242</v>
      </c>
      <c r="H240" s="64">
        <v>382.6</v>
      </c>
      <c r="I240" s="64">
        <v>381.84</v>
      </c>
      <c r="J240" s="64">
        <v>381.84</v>
      </c>
    </row>
    <row r="241" spans="1:10" s="46" customFormat="1" ht="27" customHeight="1">
      <c r="A241" s="92"/>
      <c r="B241" s="92"/>
      <c r="C241" s="37" t="s">
        <v>184</v>
      </c>
      <c r="D241" s="30" t="s">
        <v>183</v>
      </c>
      <c r="E241" s="26" t="s">
        <v>202</v>
      </c>
      <c r="F241" s="28">
        <v>1170100590</v>
      </c>
      <c r="G241" s="28">
        <v>244</v>
      </c>
      <c r="H241" s="64">
        <v>1841.91</v>
      </c>
      <c r="I241" s="64">
        <v>1820.98</v>
      </c>
      <c r="J241" s="64">
        <v>1820.98</v>
      </c>
    </row>
    <row r="242" spans="1:10" s="46" customFormat="1" ht="27" customHeight="1">
      <c r="A242" s="92"/>
      <c r="B242" s="92"/>
      <c r="C242" s="37" t="s">
        <v>184</v>
      </c>
      <c r="D242" s="30" t="s">
        <v>183</v>
      </c>
      <c r="E242" s="26" t="s">
        <v>202</v>
      </c>
      <c r="F242" s="28" t="s">
        <v>203</v>
      </c>
      <c r="G242" s="28">
        <v>244</v>
      </c>
      <c r="H242" s="64">
        <v>185.75</v>
      </c>
      <c r="I242" s="64">
        <v>185.75</v>
      </c>
      <c r="J242" s="64">
        <v>185.75</v>
      </c>
    </row>
    <row r="243" spans="1:10" s="46" customFormat="1" ht="27" customHeight="1">
      <c r="A243" s="92"/>
      <c r="B243" s="92"/>
      <c r="C243" s="37" t="s">
        <v>184</v>
      </c>
      <c r="D243" s="30" t="s">
        <v>183</v>
      </c>
      <c r="E243" s="26" t="s">
        <v>202</v>
      </c>
      <c r="F243" s="28">
        <v>1170182010</v>
      </c>
      <c r="G243" s="28">
        <v>121</v>
      </c>
      <c r="H243" s="64">
        <v>1540.59</v>
      </c>
      <c r="I243" s="64">
        <v>1540.59</v>
      </c>
      <c r="J243" s="64">
        <v>1540.59</v>
      </c>
    </row>
    <row r="244" spans="1:10" s="46" customFormat="1" ht="27" customHeight="1">
      <c r="A244" s="92"/>
      <c r="B244" s="92"/>
      <c r="C244" s="37" t="s">
        <v>184</v>
      </c>
      <c r="D244" s="30" t="s">
        <v>183</v>
      </c>
      <c r="E244" s="26" t="s">
        <v>202</v>
      </c>
      <c r="F244" s="28">
        <v>1170182010</v>
      </c>
      <c r="G244" s="28">
        <v>129</v>
      </c>
      <c r="H244" s="64">
        <v>482.35</v>
      </c>
      <c r="I244" s="64">
        <v>482.35</v>
      </c>
      <c r="J244" s="64">
        <v>482.35</v>
      </c>
    </row>
    <row r="245" spans="1:10" s="46" customFormat="1" ht="27" customHeight="1">
      <c r="A245" s="92"/>
      <c r="B245" s="92"/>
      <c r="C245" s="37" t="s">
        <v>184</v>
      </c>
      <c r="D245" s="30" t="s">
        <v>183</v>
      </c>
      <c r="E245" s="26" t="s">
        <v>202</v>
      </c>
      <c r="F245" s="28">
        <v>1170155490</v>
      </c>
      <c r="G245" s="28">
        <v>121</v>
      </c>
      <c r="H245" s="64">
        <v>76.86</v>
      </c>
      <c r="I245" s="64">
        <v>76.86</v>
      </c>
      <c r="J245" s="64">
        <v>76.86</v>
      </c>
    </row>
    <row r="246" spans="1:10" s="46" customFormat="1" ht="27" customHeight="1">
      <c r="A246" s="92"/>
      <c r="B246" s="92"/>
      <c r="C246" s="37" t="s">
        <v>184</v>
      </c>
      <c r="D246" s="30" t="s">
        <v>183</v>
      </c>
      <c r="E246" s="26" t="s">
        <v>202</v>
      </c>
      <c r="F246" s="28">
        <v>1170155490</v>
      </c>
      <c r="G246" s="28">
        <v>129</v>
      </c>
      <c r="H246" s="64">
        <v>23.21</v>
      </c>
      <c r="I246" s="64">
        <v>23.21</v>
      </c>
      <c r="J246" s="64">
        <v>23.21</v>
      </c>
    </row>
    <row r="247" spans="1:10" s="46" customFormat="1" ht="27" customHeight="1">
      <c r="A247" s="92"/>
      <c r="B247" s="92"/>
      <c r="C247" s="37" t="s">
        <v>184</v>
      </c>
      <c r="D247" s="30" t="s">
        <v>183</v>
      </c>
      <c r="E247" s="26" t="s">
        <v>202</v>
      </c>
      <c r="F247" s="28">
        <v>1170182010</v>
      </c>
      <c r="G247" s="28">
        <v>242</v>
      </c>
      <c r="H247" s="64">
        <v>63.96</v>
      </c>
      <c r="I247" s="64">
        <v>62.41</v>
      </c>
      <c r="J247" s="64">
        <v>62.41</v>
      </c>
    </row>
    <row r="248" spans="1:10" s="46" customFormat="1" ht="27" customHeight="1">
      <c r="A248" s="92"/>
      <c r="B248" s="92"/>
      <c r="C248" s="37" t="s">
        <v>184</v>
      </c>
      <c r="D248" s="30" t="s">
        <v>183</v>
      </c>
      <c r="E248" s="26" t="s">
        <v>202</v>
      </c>
      <c r="F248" s="28">
        <v>1170182010</v>
      </c>
      <c r="G248" s="28">
        <v>244</v>
      </c>
      <c r="H248" s="64">
        <v>21</v>
      </c>
      <c r="I248" s="64">
        <v>21</v>
      </c>
      <c r="J248" s="64">
        <v>21</v>
      </c>
    </row>
    <row r="249" spans="1:10" s="46" customFormat="1" ht="27" customHeight="1">
      <c r="A249" s="92"/>
      <c r="B249" s="92"/>
      <c r="C249" s="37" t="s">
        <v>5</v>
      </c>
      <c r="D249" s="30"/>
      <c r="E249" s="26"/>
      <c r="F249" s="28"/>
      <c r="G249" s="28"/>
      <c r="H249" s="64"/>
      <c r="I249" s="64"/>
      <c r="J249" s="64"/>
    </row>
    <row r="250" spans="1:10" s="46" customFormat="1" ht="34.5" customHeight="1">
      <c r="A250" s="92" t="s">
        <v>181</v>
      </c>
      <c r="B250" s="107" t="s">
        <v>126</v>
      </c>
      <c r="C250" s="37" t="s">
        <v>33</v>
      </c>
      <c r="D250" s="30"/>
      <c r="E250" s="28"/>
      <c r="F250" s="28"/>
      <c r="G250" s="28"/>
      <c r="H250" s="64">
        <f>H252</f>
        <v>1167</v>
      </c>
      <c r="I250" s="64">
        <v>1167</v>
      </c>
      <c r="J250" s="64">
        <f>J252</f>
        <v>1167</v>
      </c>
    </row>
    <row r="251" spans="1:10" s="46" customFormat="1" ht="69.75" customHeight="1">
      <c r="A251" s="92"/>
      <c r="B251" s="107"/>
      <c r="C251" s="37" t="s">
        <v>5</v>
      </c>
      <c r="D251" s="30"/>
      <c r="E251" s="28"/>
      <c r="F251" s="28"/>
      <c r="G251" s="28"/>
      <c r="H251" s="64"/>
      <c r="I251" s="64"/>
      <c r="J251" s="64"/>
    </row>
    <row r="252" spans="1:10" s="46" customFormat="1" ht="18">
      <c r="A252" s="92"/>
      <c r="B252" s="107"/>
      <c r="C252" s="37" t="s">
        <v>184</v>
      </c>
      <c r="D252" s="30" t="s">
        <v>183</v>
      </c>
      <c r="E252" s="28">
        <v>1006</v>
      </c>
      <c r="F252" s="28">
        <v>1170280200</v>
      </c>
      <c r="G252" s="28">
        <v>633</v>
      </c>
      <c r="H252" s="64">
        <v>1167</v>
      </c>
      <c r="I252" s="64">
        <v>1167</v>
      </c>
      <c r="J252" s="64">
        <v>1167</v>
      </c>
    </row>
    <row r="253" spans="1:10" s="46" customFormat="1" ht="51" customHeight="1">
      <c r="A253" s="92" t="s">
        <v>182</v>
      </c>
      <c r="B253" s="107" t="s">
        <v>127</v>
      </c>
      <c r="C253" s="37" t="s">
        <v>33</v>
      </c>
      <c r="D253" s="30"/>
      <c r="E253" s="28"/>
      <c r="F253" s="28"/>
      <c r="G253" s="28"/>
      <c r="H253" s="64"/>
      <c r="I253" s="64"/>
      <c r="J253" s="64"/>
    </row>
    <row r="254" spans="1:10" s="46" customFormat="1" ht="51" customHeight="1">
      <c r="A254" s="92"/>
      <c r="B254" s="107"/>
      <c r="C254" s="37" t="s">
        <v>34</v>
      </c>
      <c r="D254" s="30"/>
      <c r="E254" s="28"/>
      <c r="F254" s="28"/>
      <c r="G254" s="28"/>
      <c r="H254" s="64"/>
      <c r="I254" s="64"/>
      <c r="J254" s="64"/>
    </row>
    <row r="255" spans="1:10" s="46" customFormat="1" ht="51" customHeight="1">
      <c r="A255" s="92"/>
      <c r="B255" s="107"/>
      <c r="C255" s="37" t="s">
        <v>5</v>
      </c>
      <c r="D255" s="30"/>
      <c r="E255" s="28"/>
      <c r="F255" s="28"/>
      <c r="G255" s="28"/>
      <c r="H255" s="64"/>
      <c r="I255" s="64"/>
      <c r="J255" s="64"/>
    </row>
    <row r="256" spans="1:10" s="237" customFormat="1" ht="18">
      <c r="A256" s="160" t="s">
        <v>30</v>
      </c>
      <c r="B256" s="160" t="s">
        <v>470</v>
      </c>
      <c r="C256" s="167" t="s">
        <v>33</v>
      </c>
      <c r="D256" s="169"/>
      <c r="E256" s="169"/>
      <c r="F256" s="169"/>
      <c r="G256" s="169"/>
      <c r="H256" s="236">
        <f>H258+H259</f>
        <v>992631.45000000007</v>
      </c>
      <c r="I256" s="236">
        <f t="shared" ref="I256:J256" si="1">I258+I259</f>
        <v>973191.98</v>
      </c>
      <c r="J256" s="236">
        <f t="shared" si="1"/>
        <v>973191.98</v>
      </c>
    </row>
    <row r="257" spans="1:10" s="237" customFormat="1" ht="18">
      <c r="A257" s="160"/>
      <c r="B257" s="160"/>
      <c r="C257" s="167" t="s">
        <v>34</v>
      </c>
      <c r="D257" s="169"/>
      <c r="E257" s="169"/>
      <c r="F257" s="169"/>
      <c r="G257" s="169"/>
      <c r="H257" s="238"/>
      <c r="I257" s="238"/>
      <c r="J257" s="238"/>
    </row>
    <row r="258" spans="1:10" s="237" customFormat="1" ht="36">
      <c r="A258" s="160"/>
      <c r="B258" s="160"/>
      <c r="C258" s="167" t="s">
        <v>471</v>
      </c>
      <c r="D258" s="168"/>
      <c r="E258" s="169"/>
      <c r="F258" s="169"/>
      <c r="G258" s="169"/>
      <c r="H258" s="236">
        <f>H262+H344+H379+H380+H381+H382+H390+H420</f>
        <v>807333.75</v>
      </c>
      <c r="I258" s="236">
        <f t="shared" ref="I258:J258" si="2">I262+I344+I379+I380+I381+I382+I390+I420</f>
        <v>788299.98</v>
      </c>
      <c r="J258" s="236">
        <f t="shared" si="2"/>
        <v>788299.98</v>
      </c>
    </row>
    <row r="259" spans="1:10" s="237" customFormat="1" ht="36">
      <c r="A259" s="160"/>
      <c r="B259" s="160"/>
      <c r="C259" s="167" t="s">
        <v>472</v>
      </c>
      <c r="D259" s="168"/>
      <c r="E259" s="169"/>
      <c r="F259" s="169"/>
      <c r="G259" s="169"/>
      <c r="H259" s="236">
        <f>H263+H363+H383+H384+H385</f>
        <v>185297.70000000004</v>
      </c>
      <c r="I259" s="236">
        <f t="shared" ref="I259:J259" si="3">I263+I363+I383+I384+I385</f>
        <v>184892.00000000003</v>
      </c>
      <c r="J259" s="236">
        <f t="shared" si="3"/>
        <v>184892.00000000003</v>
      </c>
    </row>
    <row r="260" spans="1:10" s="46" customFormat="1" ht="18.75" customHeight="1">
      <c r="A260" s="175" t="s">
        <v>23</v>
      </c>
      <c r="B260" s="175" t="s">
        <v>473</v>
      </c>
      <c r="C260" s="37" t="s">
        <v>33</v>
      </c>
      <c r="D260" s="176"/>
      <c r="E260" s="80"/>
      <c r="F260" s="80"/>
      <c r="G260" s="80"/>
      <c r="H260" s="177">
        <f>H262+H263</f>
        <v>921341.35000000009</v>
      </c>
      <c r="I260" s="177">
        <f t="shared" ref="I260:J260" si="4">I262+I263</f>
        <v>902582.98</v>
      </c>
      <c r="J260" s="177">
        <f t="shared" si="4"/>
        <v>902582.98</v>
      </c>
    </row>
    <row r="261" spans="1:10" s="46" customFormat="1" ht="18">
      <c r="A261" s="178"/>
      <c r="B261" s="178"/>
      <c r="C261" s="37" t="s">
        <v>34</v>
      </c>
      <c r="D261" s="176"/>
      <c r="E261" s="80"/>
      <c r="F261" s="80"/>
      <c r="G261" s="80"/>
      <c r="H261" s="179"/>
      <c r="I261" s="179"/>
      <c r="J261" s="179"/>
    </row>
    <row r="262" spans="1:10" s="46" customFormat="1" ht="36">
      <c r="A262" s="178"/>
      <c r="B262" s="178"/>
      <c r="C262" s="37" t="s">
        <v>471</v>
      </c>
      <c r="D262" s="176"/>
      <c r="E262" s="26"/>
      <c r="F262" s="80"/>
      <c r="G262" s="80"/>
      <c r="H262" s="179">
        <f>H266+H267+H268+H280+H281+H282+H283+H284+H285+H286+H287+H288+H289+H290+H291+H292</f>
        <v>759611.75</v>
      </c>
      <c r="I262" s="179">
        <f t="shared" ref="I262:J262" si="5">I266+I267+I268+I280+I281+I282+I283+I284+I285+I286+I287+I288+I289+I290+I291+I292</f>
        <v>741224.38</v>
      </c>
      <c r="J262" s="179">
        <f t="shared" si="5"/>
        <v>741224.38</v>
      </c>
    </row>
    <row r="263" spans="1:10" s="46" customFormat="1" ht="58.5" customHeight="1">
      <c r="A263" s="180"/>
      <c r="B263" s="180"/>
      <c r="C263" s="37" t="s">
        <v>472</v>
      </c>
      <c r="D263" s="176"/>
      <c r="E263" s="26"/>
      <c r="F263" s="80"/>
      <c r="G263" s="80"/>
      <c r="H263" s="179">
        <f>H293+H294+H295+H296+H297+H298+H299+H300</f>
        <v>161729.60000000003</v>
      </c>
      <c r="I263" s="179">
        <f t="shared" ref="I263:J263" si="6">I293+I294+I295+I296+I297+I298+I299+I300</f>
        <v>161358.60000000003</v>
      </c>
      <c r="J263" s="179">
        <f t="shared" si="6"/>
        <v>161358.60000000003</v>
      </c>
    </row>
    <row r="264" spans="1:10" s="46" customFormat="1" ht="18">
      <c r="A264" s="92" t="s">
        <v>474</v>
      </c>
      <c r="B264" s="92" t="s">
        <v>475</v>
      </c>
      <c r="C264" s="37" t="s">
        <v>33</v>
      </c>
      <c r="D264" s="47"/>
      <c r="E264" s="80"/>
      <c r="F264" s="80"/>
      <c r="G264" s="80"/>
      <c r="H264" s="181">
        <f>H266+H267+H268</f>
        <v>195120.95</v>
      </c>
      <c r="I264" s="181">
        <f t="shared" ref="I264:J264" si="7">I266+I267+I268</f>
        <v>193845.18</v>
      </c>
      <c r="J264" s="181">
        <f t="shared" si="7"/>
        <v>193845.18</v>
      </c>
    </row>
    <row r="265" spans="1:10" s="46" customFormat="1" ht="18">
      <c r="A265" s="92"/>
      <c r="B265" s="92"/>
      <c r="C265" s="37" t="s">
        <v>34</v>
      </c>
      <c r="D265" s="47"/>
      <c r="E265" s="80"/>
      <c r="F265" s="80"/>
      <c r="G265" s="80"/>
      <c r="H265" s="47"/>
      <c r="I265" s="47"/>
      <c r="J265" s="47"/>
    </row>
    <row r="266" spans="1:10" s="46" customFormat="1" ht="36">
      <c r="A266" s="92"/>
      <c r="B266" s="92"/>
      <c r="C266" s="37" t="s">
        <v>471</v>
      </c>
      <c r="D266" s="176" t="s">
        <v>476</v>
      </c>
      <c r="E266" s="12" t="s">
        <v>477</v>
      </c>
      <c r="F266" s="182">
        <v>2101100590</v>
      </c>
      <c r="G266" s="182">
        <v>111</v>
      </c>
      <c r="H266" s="176" t="s">
        <v>478</v>
      </c>
      <c r="I266" s="176" t="s">
        <v>479</v>
      </c>
      <c r="J266" s="176" t="s">
        <v>480</v>
      </c>
    </row>
    <row r="267" spans="1:10" s="46" customFormat="1" ht="36">
      <c r="A267" s="92"/>
      <c r="B267" s="92"/>
      <c r="C267" s="37" t="s">
        <v>471</v>
      </c>
      <c r="D267" s="176" t="s">
        <v>476</v>
      </c>
      <c r="E267" s="12" t="s">
        <v>477</v>
      </c>
      <c r="F267" s="182">
        <v>2101100290</v>
      </c>
      <c r="G267" s="182">
        <v>111</v>
      </c>
      <c r="H267" s="176" t="s">
        <v>481</v>
      </c>
      <c r="I267" s="176" t="s">
        <v>481</v>
      </c>
      <c r="J267" s="176" t="s">
        <v>481</v>
      </c>
    </row>
    <row r="268" spans="1:10" s="46" customFormat="1" ht="36">
      <c r="A268" s="92"/>
      <c r="B268" s="92"/>
      <c r="C268" s="37" t="s">
        <v>471</v>
      </c>
      <c r="D268" s="176" t="s">
        <v>476</v>
      </c>
      <c r="E268" s="12" t="s">
        <v>477</v>
      </c>
      <c r="F268" s="182">
        <v>2101100590</v>
      </c>
      <c r="G268" s="182">
        <v>244</v>
      </c>
      <c r="H268" s="176" t="s">
        <v>482</v>
      </c>
      <c r="I268" s="176" t="s">
        <v>483</v>
      </c>
      <c r="J268" s="176" t="s">
        <v>483</v>
      </c>
    </row>
    <row r="269" spans="1:10" s="46" customFormat="1" ht="65.25" customHeight="1">
      <c r="A269" s="76" t="s">
        <v>484</v>
      </c>
      <c r="B269" s="76" t="s">
        <v>485</v>
      </c>
      <c r="C269" s="37" t="s">
        <v>471</v>
      </c>
      <c r="D269" s="176"/>
      <c r="E269" s="80"/>
      <c r="F269" s="80"/>
      <c r="G269" s="80"/>
      <c r="H269" s="176"/>
      <c r="I269" s="176"/>
      <c r="J269" s="176"/>
    </row>
    <row r="270" spans="1:10" s="46" customFormat="1" ht="65.25" customHeight="1">
      <c r="A270" s="76" t="s">
        <v>484</v>
      </c>
      <c r="B270" s="76" t="s">
        <v>485</v>
      </c>
      <c r="C270" s="37" t="s">
        <v>471</v>
      </c>
      <c r="D270" s="176"/>
      <c r="E270" s="80"/>
      <c r="F270" s="80"/>
      <c r="G270" s="80"/>
      <c r="H270" s="176"/>
      <c r="I270" s="176"/>
      <c r="J270" s="176"/>
    </row>
    <row r="271" spans="1:10" s="46" customFormat="1" ht="65.25" customHeight="1">
      <c r="A271" s="76" t="s">
        <v>486</v>
      </c>
      <c r="B271" s="76" t="s">
        <v>487</v>
      </c>
      <c r="C271" s="37" t="s">
        <v>471</v>
      </c>
      <c r="D271" s="176"/>
      <c r="E271" s="80"/>
      <c r="F271" s="80"/>
      <c r="G271" s="80"/>
      <c r="H271" s="176"/>
      <c r="I271" s="176"/>
      <c r="J271" s="176"/>
    </row>
    <row r="272" spans="1:10" s="46" customFormat="1" ht="65.25" customHeight="1">
      <c r="A272" s="76" t="s">
        <v>488</v>
      </c>
      <c r="B272" s="76" t="s">
        <v>489</v>
      </c>
      <c r="C272" s="37" t="s">
        <v>471</v>
      </c>
      <c r="D272" s="176"/>
      <c r="E272" s="80"/>
      <c r="F272" s="80"/>
      <c r="G272" s="80"/>
      <c r="H272" s="176"/>
      <c r="I272" s="176"/>
      <c r="J272" s="176"/>
    </row>
    <row r="273" spans="1:10" s="46" customFormat="1" ht="65.25" customHeight="1">
      <c r="A273" s="76" t="s">
        <v>490</v>
      </c>
      <c r="B273" s="76" t="s">
        <v>491</v>
      </c>
      <c r="C273" s="37" t="s">
        <v>471</v>
      </c>
      <c r="D273" s="176"/>
      <c r="E273" s="80"/>
      <c r="F273" s="80"/>
      <c r="G273" s="80"/>
      <c r="H273" s="176"/>
      <c r="I273" s="176"/>
      <c r="J273" s="176"/>
    </row>
    <row r="274" spans="1:10" s="46" customFormat="1" ht="65.25" customHeight="1">
      <c r="A274" s="76" t="s">
        <v>492</v>
      </c>
      <c r="B274" s="76" t="s">
        <v>493</v>
      </c>
      <c r="C274" s="37" t="s">
        <v>471</v>
      </c>
      <c r="D274" s="176"/>
      <c r="E274" s="80"/>
      <c r="F274" s="80"/>
      <c r="G274" s="80"/>
      <c r="H274" s="176"/>
      <c r="I274" s="176"/>
      <c r="J274" s="176"/>
    </row>
    <row r="275" spans="1:10" s="46" customFormat="1" ht="65.25" customHeight="1">
      <c r="A275" s="93" t="s">
        <v>494</v>
      </c>
      <c r="B275" s="175" t="s">
        <v>495</v>
      </c>
      <c r="C275" s="183" t="s">
        <v>471</v>
      </c>
      <c r="D275" s="184" t="s">
        <v>476</v>
      </c>
      <c r="E275" s="185" t="s">
        <v>477</v>
      </c>
      <c r="F275" s="186">
        <v>2101100590</v>
      </c>
      <c r="G275" s="186">
        <v>244</v>
      </c>
      <c r="H275" s="184" t="s">
        <v>496</v>
      </c>
      <c r="I275" s="184" t="s">
        <v>496</v>
      </c>
      <c r="J275" s="184" t="s">
        <v>496</v>
      </c>
    </row>
    <row r="276" spans="1:10" s="46" customFormat="1" ht="65.25" customHeight="1">
      <c r="A276" s="95"/>
      <c r="B276" s="180"/>
      <c r="C276" s="187"/>
      <c r="D276" s="184" t="s">
        <v>476</v>
      </c>
      <c r="E276" s="185" t="s">
        <v>477</v>
      </c>
      <c r="F276" s="186">
        <v>210178290</v>
      </c>
      <c r="G276" s="186">
        <v>244</v>
      </c>
      <c r="H276" s="184" t="s">
        <v>497</v>
      </c>
      <c r="I276" s="184" t="s">
        <v>497</v>
      </c>
      <c r="J276" s="184" t="s">
        <v>497</v>
      </c>
    </row>
    <row r="277" spans="1:10" s="46" customFormat="1" ht="65.25" customHeight="1">
      <c r="A277" s="76" t="s">
        <v>498</v>
      </c>
      <c r="B277" s="76" t="s">
        <v>499</v>
      </c>
      <c r="C277" s="37" t="s">
        <v>471</v>
      </c>
      <c r="D277" s="176"/>
      <c r="E277" s="80"/>
      <c r="F277" s="80"/>
      <c r="G277" s="80"/>
      <c r="H277" s="176"/>
      <c r="I277" s="176"/>
      <c r="J277" s="176"/>
    </row>
    <row r="278" spans="1:10" s="46" customFormat="1" ht="45" customHeight="1">
      <c r="A278" s="175" t="s">
        <v>500</v>
      </c>
      <c r="B278" s="175" t="s">
        <v>501</v>
      </c>
      <c r="C278" s="37" t="s">
        <v>33</v>
      </c>
      <c r="D278" s="30"/>
      <c r="E278" s="80"/>
      <c r="F278" s="80"/>
      <c r="G278" s="80"/>
      <c r="H278" s="188">
        <f>H280+H281+H282+H283+H284+H285+H286+H287+H288+H289+H293+H294+H295+H296+H297+H298+H299+H290+H291+H292+H300</f>
        <v>726220.39999999991</v>
      </c>
      <c r="I278" s="188">
        <f t="shared" ref="I278:J278" si="8">I280+I281+I282+I283+I284+I285+I286+I287+I288+I289+I293+I294+I295+I296+I297+I298+I299+I290+I291+I292+I300</f>
        <v>708737.8</v>
      </c>
      <c r="J278" s="188">
        <f t="shared" si="8"/>
        <v>708737.8</v>
      </c>
    </row>
    <row r="279" spans="1:10" s="46" customFormat="1" ht="18">
      <c r="A279" s="178"/>
      <c r="B279" s="178"/>
      <c r="C279" s="37" t="s">
        <v>34</v>
      </c>
      <c r="D279" s="30"/>
      <c r="E279" s="80"/>
      <c r="F279" s="80"/>
      <c r="G279" s="80"/>
      <c r="H279" s="30"/>
      <c r="I279" s="30"/>
      <c r="J279" s="30"/>
    </row>
    <row r="280" spans="1:10" s="46" customFormat="1" ht="37.5" customHeight="1">
      <c r="A280" s="178"/>
      <c r="B280" s="178"/>
      <c r="C280" s="189" t="s">
        <v>471</v>
      </c>
      <c r="D280" s="30" t="s">
        <v>476</v>
      </c>
      <c r="E280" s="26" t="s">
        <v>502</v>
      </c>
      <c r="F280" s="80">
        <v>210220540</v>
      </c>
      <c r="G280" s="80">
        <v>244</v>
      </c>
      <c r="H280" s="30" t="s">
        <v>503</v>
      </c>
      <c r="I280" s="30" t="s">
        <v>503</v>
      </c>
      <c r="J280" s="30" t="s">
        <v>503</v>
      </c>
    </row>
    <row r="281" spans="1:10" s="46" customFormat="1" ht="18.75" customHeight="1">
      <c r="A281" s="178"/>
      <c r="B281" s="178"/>
      <c r="C281" s="190"/>
      <c r="D281" s="30" t="s">
        <v>476</v>
      </c>
      <c r="E281" s="26" t="s">
        <v>502</v>
      </c>
      <c r="F281" s="80">
        <v>210253030</v>
      </c>
      <c r="G281" s="80">
        <v>111</v>
      </c>
      <c r="H281" s="30" t="s">
        <v>504</v>
      </c>
      <c r="I281" s="30" t="s">
        <v>504</v>
      </c>
      <c r="J281" s="30" t="s">
        <v>504</v>
      </c>
    </row>
    <row r="282" spans="1:10" s="46" customFormat="1" ht="18.75" customHeight="1">
      <c r="A282" s="178"/>
      <c r="B282" s="178"/>
      <c r="C282" s="190"/>
      <c r="D282" s="30" t="s">
        <v>476</v>
      </c>
      <c r="E282" s="26" t="s">
        <v>502</v>
      </c>
      <c r="F282" s="80">
        <v>210278120</v>
      </c>
      <c r="G282" s="80">
        <v>111</v>
      </c>
      <c r="H282" s="30" t="s">
        <v>505</v>
      </c>
      <c r="I282" s="30" t="s">
        <v>506</v>
      </c>
      <c r="J282" s="30" t="s">
        <v>506</v>
      </c>
    </row>
    <row r="283" spans="1:10" s="46" customFormat="1" ht="18.75" customHeight="1">
      <c r="A283" s="178"/>
      <c r="B283" s="178"/>
      <c r="C283" s="190"/>
      <c r="D283" s="30" t="s">
        <v>476</v>
      </c>
      <c r="E283" s="26" t="s">
        <v>502</v>
      </c>
      <c r="F283" s="80" t="s">
        <v>507</v>
      </c>
      <c r="G283" s="80">
        <v>244</v>
      </c>
      <c r="H283" s="30" t="s">
        <v>508</v>
      </c>
      <c r="I283" s="30" t="s">
        <v>509</v>
      </c>
      <c r="J283" s="30" t="s">
        <v>509</v>
      </c>
    </row>
    <row r="284" spans="1:10" s="46" customFormat="1" ht="18.75" customHeight="1">
      <c r="A284" s="178"/>
      <c r="B284" s="178"/>
      <c r="C284" s="190"/>
      <c r="D284" s="30" t="s">
        <v>476</v>
      </c>
      <c r="E284" s="26" t="s">
        <v>502</v>
      </c>
      <c r="F284" s="80" t="s">
        <v>510</v>
      </c>
      <c r="G284" s="80">
        <v>244</v>
      </c>
      <c r="H284" s="30" t="s">
        <v>511</v>
      </c>
      <c r="I284" s="30" t="s">
        <v>511</v>
      </c>
      <c r="J284" s="30" t="s">
        <v>511</v>
      </c>
    </row>
    <row r="285" spans="1:10" s="46" customFormat="1" ht="18.75" customHeight="1">
      <c r="A285" s="178"/>
      <c r="B285" s="178"/>
      <c r="C285" s="190"/>
      <c r="D285" s="30" t="s">
        <v>476</v>
      </c>
      <c r="E285" s="26" t="s">
        <v>502</v>
      </c>
      <c r="F285" s="80" t="s">
        <v>512</v>
      </c>
      <c r="G285" s="80">
        <v>243</v>
      </c>
      <c r="H285" s="30" t="s">
        <v>513</v>
      </c>
      <c r="I285" s="30" t="s">
        <v>513</v>
      </c>
      <c r="J285" s="30" t="s">
        <v>513</v>
      </c>
    </row>
    <row r="286" spans="1:10" s="46" customFormat="1" ht="18.75" customHeight="1">
      <c r="A286" s="178"/>
      <c r="B286" s="178"/>
      <c r="C286" s="190"/>
      <c r="D286" s="30" t="s">
        <v>476</v>
      </c>
      <c r="E286" s="26" t="s">
        <v>502</v>
      </c>
      <c r="F286" s="80" t="s">
        <v>512</v>
      </c>
      <c r="G286" s="80">
        <v>244</v>
      </c>
      <c r="H286" s="30" t="s">
        <v>514</v>
      </c>
      <c r="I286" s="30" t="s">
        <v>514</v>
      </c>
      <c r="J286" s="30" t="s">
        <v>514</v>
      </c>
    </row>
    <row r="287" spans="1:10" s="46" customFormat="1" ht="18.75" customHeight="1">
      <c r="A287" s="178"/>
      <c r="B287" s="178"/>
      <c r="C287" s="190"/>
      <c r="D287" s="30" t="s">
        <v>476</v>
      </c>
      <c r="E287" s="26" t="s">
        <v>502</v>
      </c>
      <c r="F287" s="80" t="s">
        <v>515</v>
      </c>
      <c r="G287" s="80">
        <v>244</v>
      </c>
      <c r="H287" s="30" t="s">
        <v>516</v>
      </c>
      <c r="I287" s="30" t="s">
        <v>517</v>
      </c>
      <c r="J287" s="30" t="s">
        <v>517</v>
      </c>
    </row>
    <row r="288" spans="1:10" s="46" customFormat="1" ht="18.75" customHeight="1">
      <c r="A288" s="178"/>
      <c r="B288" s="178"/>
      <c r="C288" s="190"/>
      <c r="D288" s="30" t="s">
        <v>476</v>
      </c>
      <c r="E288" s="26" t="s">
        <v>502</v>
      </c>
      <c r="F288" s="80" t="s">
        <v>518</v>
      </c>
      <c r="G288" s="80">
        <v>244</v>
      </c>
      <c r="H288" s="30" t="s">
        <v>519</v>
      </c>
      <c r="I288" s="30" t="s">
        <v>520</v>
      </c>
      <c r="J288" s="30" t="s">
        <v>520</v>
      </c>
    </row>
    <row r="289" spans="1:10" s="46" customFormat="1" ht="43.5" customHeight="1">
      <c r="A289" s="178"/>
      <c r="B289" s="178"/>
      <c r="C289" s="190"/>
      <c r="D289" s="30" t="s">
        <v>476</v>
      </c>
      <c r="E289" s="26" t="s">
        <v>521</v>
      </c>
      <c r="F289" s="80">
        <v>210178150</v>
      </c>
      <c r="G289" s="80">
        <v>313</v>
      </c>
      <c r="H289" s="30" t="s">
        <v>522</v>
      </c>
      <c r="I289" s="30" t="s">
        <v>522</v>
      </c>
      <c r="J289" s="30" t="s">
        <v>522</v>
      </c>
    </row>
    <row r="290" spans="1:10" s="46" customFormat="1" ht="43.5" customHeight="1">
      <c r="A290" s="178"/>
      <c r="B290" s="178"/>
      <c r="C290" s="190"/>
      <c r="D290" s="30" t="s">
        <v>476</v>
      </c>
      <c r="E290" s="26" t="s">
        <v>523</v>
      </c>
      <c r="F290" s="80" t="s">
        <v>524</v>
      </c>
      <c r="G290" s="80">
        <v>414</v>
      </c>
      <c r="H290" s="86">
        <f>725.6+1.7+3.8+256336.4+875.5+1581.2</f>
        <v>259524.2</v>
      </c>
      <c r="I290" s="86">
        <f>722.5+1+3.8+240099.1+338.4+1248</f>
        <v>242412.79999999999</v>
      </c>
      <c r="J290" s="86">
        <f>722.5+1+3.8+240099.1+338.4+1248</f>
        <v>242412.79999999999</v>
      </c>
    </row>
    <row r="291" spans="1:10" s="46" customFormat="1" ht="43.5" customHeight="1">
      <c r="A291" s="178"/>
      <c r="B291" s="178"/>
      <c r="C291" s="191"/>
      <c r="D291" s="30" t="s">
        <v>476</v>
      </c>
      <c r="E291" s="26" t="s">
        <v>523</v>
      </c>
      <c r="F291" s="80" t="s">
        <v>525</v>
      </c>
      <c r="G291" s="80">
        <v>111</v>
      </c>
      <c r="H291" s="86">
        <f>53.7+2622.2</f>
        <v>2675.8999999999996</v>
      </c>
      <c r="I291" s="86">
        <f t="shared" ref="I291:J291" si="9">53.7+2622.2</f>
        <v>2675.8999999999996</v>
      </c>
      <c r="J291" s="86">
        <f t="shared" si="9"/>
        <v>2675.8999999999996</v>
      </c>
    </row>
    <row r="292" spans="1:10" s="46" customFormat="1" ht="43.5" customHeight="1">
      <c r="A292" s="178"/>
      <c r="B292" s="178"/>
      <c r="C292" s="191"/>
      <c r="D292" s="30" t="s">
        <v>476</v>
      </c>
      <c r="E292" s="26" t="s">
        <v>523</v>
      </c>
      <c r="F292" s="80" t="s">
        <v>525</v>
      </c>
      <c r="G292" s="80">
        <v>119</v>
      </c>
      <c r="H292" s="86">
        <f>16.1+798.2</f>
        <v>814.30000000000007</v>
      </c>
      <c r="I292" s="86">
        <f t="shared" ref="I292:J292" si="10">16.1+798.2</f>
        <v>814.30000000000007</v>
      </c>
      <c r="J292" s="86">
        <f t="shared" si="10"/>
        <v>814.30000000000007</v>
      </c>
    </row>
    <row r="293" spans="1:10" s="46" customFormat="1" ht="56.25" customHeight="1">
      <c r="A293" s="178"/>
      <c r="B293" s="178"/>
      <c r="C293" s="189" t="s">
        <v>472</v>
      </c>
      <c r="D293" s="30" t="s">
        <v>192</v>
      </c>
      <c r="E293" s="26" t="s">
        <v>502</v>
      </c>
      <c r="F293" s="80">
        <v>210200590</v>
      </c>
      <c r="G293" s="80">
        <v>611</v>
      </c>
      <c r="H293" s="30" t="s">
        <v>526</v>
      </c>
      <c r="I293" s="30" t="s">
        <v>527</v>
      </c>
      <c r="J293" s="30" t="s">
        <v>527</v>
      </c>
    </row>
    <row r="294" spans="1:10" s="46" customFormat="1" ht="18.75" customHeight="1">
      <c r="A294" s="178"/>
      <c r="B294" s="178"/>
      <c r="C294" s="190"/>
      <c r="D294" s="30" t="s">
        <v>192</v>
      </c>
      <c r="E294" s="26" t="s">
        <v>502</v>
      </c>
      <c r="F294" s="80">
        <v>210220540</v>
      </c>
      <c r="G294" s="80">
        <v>612</v>
      </c>
      <c r="H294" s="30" t="s">
        <v>528</v>
      </c>
      <c r="I294" s="30" t="s">
        <v>528</v>
      </c>
      <c r="J294" s="30" t="s">
        <v>528</v>
      </c>
    </row>
    <row r="295" spans="1:10" s="46" customFormat="1" ht="18.75" customHeight="1">
      <c r="A295" s="178"/>
      <c r="B295" s="178"/>
      <c r="C295" s="190"/>
      <c r="D295" s="30" t="s">
        <v>192</v>
      </c>
      <c r="E295" s="26" t="s">
        <v>502</v>
      </c>
      <c r="F295" s="80">
        <v>210253030</v>
      </c>
      <c r="G295" s="80">
        <v>612</v>
      </c>
      <c r="H295" s="30" t="s">
        <v>529</v>
      </c>
      <c r="I295" s="30" t="s">
        <v>529</v>
      </c>
      <c r="J295" s="30" t="s">
        <v>529</v>
      </c>
    </row>
    <row r="296" spans="1:10" s="46" customFormat="1" ht="18.75" customHeight="1">
      <c r="A296" s="178"/>
      <c r="B296" s="178"/>
      <c r="C296" s="190"/>
      <c r="D296" s="30" t="s">
        <v>192</v>
      </c>
      <c r="E296" s="26" t="s">
        <v>502</v>
      </c>
      <c r="F296" s="80">
        <v>210278120</v>
      </c>
      <c r="G296" s="80">
        <v>611</v>
      </c>
      <c r="H296" s="30" t="s">
        <v>530</v>
      </c>
      <c r="I296" s="30" t="s">
        <v>530</v>
      </c>
      <c r="J296" s="30" t="s">
        <v>530</v>
      </c>
    </row>
    <row r="297" spans="1:10" s="46" customFormat="1" ht="18.75" customHeight="1">
      <c r="A297" s="178"/>
      <c r="B297" s="178"/>
      <c r="C297" s="190"/>
      <c r="D297" s="30" t="s">
        <v>192</v>
      </c>
      <c r="E297" s="26" t="s">
        <v>502</v>
      </c>
      <c r="F297" s="80" t="s">
        <v>531</v>
      </c>
      <c r="G297" s="80">
        <v>612</v>
      </c>
      <c r="H297" s="30" t="s">
        <v>532</v>
      </c>
      <c r="I297" s="30" t="s">
        <v>532</v>
      </c>
      <c r="J297" s="30" t="s">
        <v>532</v>
      </c>
    </row>
    <row r="298" spans="1:10" s="46" customFormat="1" ht="18.75" customHeight="1">
      <c r="A298" s="178"/>
      <c r="B298" s="178"/>
      <c r="C298" s="190"/>
      <c r="D298" s="30" t="s">
        <v>192</v>
      </c>
      <c r="E298" s="26" t="s">
        <v>502</v>
      </c>
      <c r="F298" s="80" t="s">
        <v>510</v>
      </c>
      <c r="G298" s="80">
        <v>612</v>
      </c>
      <c r="H298" s="30" t="s">
        <v>533</v>
      </c>
      <c r="I298" s="30" t="s">
        <v>533</v>
      </c>
      <c r="J298" s="30" t="s">
        <v>533</v>
      </c>
    </row>
    <row r="299" spans="1:10" s="46" customFormat="1" ht="18.75" customHeight="1">
      <c r="A299" s="178"/>
      <c r="B299" s="178"/>
      <c r="C299" s="190"/>
      <c r="D299" s="30" t="s">
        <v>192</v>
      </c>
      <c r="E299" s="26" t="s">
        <v>502</v>
      </c>
      <c r="F299" s="80" t="s">
        <v>515</v>
      </c>
      <c r="G299" s="80">
        <v>612</v>
      </c>
      <c r="H299" s="30" t="s">
        <v>534</v>
      </c>
      <c r="I299" s="30" t="s">
        <v>534</v>
      </c>
      <c r="J299" s="30" t="s">
        <v>534</v>
      </c>
    </row>
    <row r="300" spans="1:10" s="46" customFormat="1" ht="18.75" customHeight="1">
      <c r="A300" s="180"/>
      <c r="B300" s="180"/>
      <c r="C300" s="192"/>
      <c r="D300" s="30" t="s">
        <v>192</v>
      </c>
      <c r="E300" s="26" t="s">
        <v>523</v>
      </c>
      <c r="F300" s="80" t="s">
        <v>535</v>
      </c>
      <c r="G300" s="80">
        <v>612</v>
      </c>
      <c r="H300" s="86">
        <f>5.7+277.9</f>
        <v>283.59999999999997</v>
      </c>
      <c r="I300" s="86">
        <f t="shared" ref="I300:J300" si="11">5.7+277.9</f>
        <v>283.59999999999997</v>
      </c>
      <c r="J300" s="86">
        <f t="shared" si="11"/>
        <v>283.59999999999997</v>
      </c>
    </row>
    <row r="301" spans="1:10" s="46" customFormat="1" ht="54">
      <c r="A301" s="76" t="s">
        <v>536</v>
      </c>
      <c r="B301" s="76" t="s">
        <v>537</v>
      </c>
      <c r="C301" s="37" t="s">
        <v>39</v>
      </c>
      <c r="D301" s="30"/>
      <c r="E301" s="26"/>
      <c r="F301" s="80"/>
      <c r="G301" s="80"/>
      <c r="H301" s="30"/>
      <c r="I301" s="30"/>
      <c r="J301" s="30"/>
    </row>
    <row r="302" spans="1:10" s="46" customFormat="1" ht="73.5" customHeight="1">
      <c r="A302" s="175" t="s">
        <v>538</v>
      </c>
      <c r="B302" s="175" t="s">
        <v>539</v>
      </c>
      <c r="C302" s="37" t="s">
        <v>33</v>
      </c>
      <c r="D302" s="30"/>
      <c r="E302" s="26"/>
      <c r="F302" s="80"/>
      <c r="G302" s="80"/>
      <c r="H302" s="86">
        <f>H304+H305+H306+H307</f>
        <v>18070.7</v>
      </c>
      <c r="I302" s="86">
        <f t="shared" ref="I302:J302" si="12">I304+I305+I306+I307</f>
        <v>18070.7</v>
      </c>
      <c r="J302" s="86">
        <f t="shared" si="12"/>
        <v>18070.7</v>
      </c>
    </row>
    <row r="303" spans="1:10" s="46" customFormat="1" ht="35.25" customHeight="1">
      <c r="A303" s="178"/>
      <c r="B303" s="178"/>
      <c r="C303" s="37" t="s">
        <v>34</v>
      </c>
      <c r="D303" s="30"/>
      <c r="E303" s="26"/>
      <c r="F303" s="80"/>
      <c r="G303" s="80"/>
      <c r="H303" s="30"/>
      <c r="I303" s="30"/>
      <c r="J303" s="30"/>
    </row>
    <row r="304" spans="1:10" s="46" customFormat="1" ht="47.25" customHeight="1">
      <c r="A304" s="178"/>
      <c r="B304" s="178"/>
      <c r="C304" s="37" t="s">
        <v>471</v>
      </c>
      <c r="D304" s="30" t="s">
        <v>476</v>
      </c>
      <c r="E304" s="26" t="s">
        <v>502</v>
      </c>
      <c r="F304" s="80">
        <v>210253030</v>
      </c>
      <c r="G304" s="80">
        <v>119</v>
      </c>
      <c r="H304" s="30" t="s">
        <v>540</v>
      </c>
      <c r="I304" s="30" t="s">
        <v>540</v>
      </c>
      <c r="J304" s="30" t="s">
        <v>540</v>
      </c>
    </row>
    <row r="305" spans="1:10" s="46" customFormat="1" ht="47.25" customHeight="1">
      <c r="A305" s="178"/>
      <c r="B305" s="178"/>
      <c r="C305" s="37" t="s">
        <v>471</v>
      </c>
      <c r="D305" s="30" t="s">
        <v>476</v>
      </c>
      <c r="E305" s="26" t="s">
        <v>502</v>
      </c>
      <c r="F305" s="80">
        <v>210253030</v>
      </c>
      <c r="G305" s="80">
        <v>111</v>
      </c>
      <c r="H305" s="30" t="s">
        <v>541</v>
      </c>
      <c r="I305" s="30" t="s">
        <v>541</v>
      </c>
      <c r="J305" s="30" t="s">
        <v>541</v>
      </c>
    </row>
    <row r="306" spans="1:10" s="46" customFormat="1" ht="54" customHeight="1">
      <c r="A306" s="178"/>
      <c r="B306" s="178"/>
      <c r="C306" s="37" t="s">
        <v>472</v>
      </c>
      <c r="D306" s="30" t="s">
        <v>542</v>
      </c>
      <c r="E306" s="26" t="s">
        <v>543</v>
      </c>
      <c r="F306" s="26" t="s">
        <v>544</v>
      </c>
      <c r="G306" s="80">
        <v>119</v>
      </c>
      <c r="H306" s="30" t="s">
        <v>545</v>
      </c>
      <c r="I306" s="30" t="s">
        <v>545</v>
      </c>
      <c r="J306" s="30" t="s">
        <v>545</v>
      </c>
    </row>
    <row r="307" spans="1:10" s="46" customFormat="1" ht="54" customHeight="1">
      <c r="A307" s="180"/>
      <c r="B307" s="180"/>
      <c r="C307" s="37" t="s">
        <v>472</v>
      </c>
      <c r="D307" s="30" t="s">
        <v>542</v>
      </c>
      <c r="E307" s="26" t="s">
        <v>543</v>
      </c>
      <c r="F307" s="26" t="s">
        <v>544</v>
      </c>
      <c r="G307" s="80">
        <v>111</v>
      </c>
      <c r="H307" s="30" t="s">
        <v>546</v>
      </c>
      <c r="I307" s="30" t="s">
        <v>546</v>
      </c>
      <c r="J307" s="30" t="s">
        <v>546</v>
      </c>
    </row>
    <row r="308" spans="1:10" s="46" customFormat="1" ht="36" customHeight="1">
      <c r="A308" s="76" t="s">
        <v>547</v>
      </c>
      <c r="B308" s="76" t="s">
        <v>548</v>
      </c>
      <c r="C308" s="37"/>
      <c r="D308" s="30"/>
      <c r="E308" s="26"/>
      <c r="F308" s="80"/>
      <c r="G308" s="80"/>
      <c r="H308" s="30"/>
      <c r="I308" s="30"/>
      <c r="J308" s="30"/>
    </row>
    <row r="309" spans="1:10" s="46" customFormat="1" ht="54">
      <c r="A309" s="76" t="s">
        <v>549</v>
      </c>
      <c r="B309" s="76" t="s">
        <v>550</v>
      </c>
      <c r="C309" s="37"/>
      <c r="D309" s="30"/>
      <c r="E309" s="26"/>
      <c r="F309" s="80"/>
      <c r="G309" s="80"/>
      <c r="H309" s="30"/>
      <c r="I309" s="30"/>
      <c r="J309" s="30"/>
    </row>
    <row r="310" spans="1:10" s="46" customFormat="1" ht="67.5" customHeight="1">
      <c r="A310" s="76" t="s">
        <v>551</v>
      </c>
      <c r="B310" s="76" t="s">
        <v>552</v>
      </c>
      <c r="C310" s="37" t="s">
        <v>33</v>
      </c>
      <c r="D310" s="193"/>
      <c r="E310" s="194"/>
      <c r="F310" s="194"/>
      <c r="G310" s="194"/>
      <c r="H310" s="195">
        <f>H312</f>
        <v>259524.26</v>
      </c>
      <c r="I310" s="195">
        <f t="shared" ref="I310:J310" si="13">I312</f>
        <v>242412.74</v>
      </c>
      <c r="J310" s="195">
        <f t="shared" si="13"/>
        <v>242412.74</v>
      </c>
    </row>
    <row r="311" spans="1:10" s="46" customFormat="1" ht="67.5" customHeight="1">
      <c r="A311" s="76"/>
      <c r="B311" s="76"/>
      <c r="C311" s="37" t="s">
        <v>34</v>
      </c>
      <c r="D311" s="193"/>
      <c r="E311" s="194"/>
      <c r="F311" s="194"/>
      <c r="G311" s="194"/>
      <c r="H311" s="193"/>
      <c r="I311" s="193"/>
      <c r="J311" s="193"/>
    </row>
    <row r="312" spans="1:10" s="46" customFormat="1" ht="67.5" customHeight="1">
      <c r="A312" s="76"/>
      <c r="B312" s="76"/>
      <c r="C312" s="37" t="s">
        <v>471</v>
      </c>
      <c r="D312" s="193" t="s">
        <v>476</v>
      </c>
      <c r="E312" s="196" t="s">
        <v>523</v>
      </c>
      <c r="F312" s="196" t="s">
        <v>553</v>
      </c>
      <c r="G312" s="196" t="s">
        <v>554</v>
      </c>
      <c r="H312" s="195">
        <v>259524.26</v>
      </c>
      <c r="I312" s="195">
        <v>242412.74</v>
      </c>
      <c r="J312" s="195">
        <v>242412.74</v>
      </c>
    </row>
    <row r="313" spans="1:10" s="46" customFormat="1" ht="67.5" customHeight="1">
      <c r="A313" s="76" t="s">
        <v>555</v>
      </c>
      <c r="B313" s="76" t="s">
        <v>556</v>
      </c>
      <c r="C313" s="37" t="s">
        <v>33</v>
      </c>
      <c r="D313" s="193"/>
      <c r="E313" s="194"/>
      <c r="F313" s="194"/>
      <c r="G313" s="194"/>
      <c r="H313" s="195">
        <f>H315+H316</f>
        <v>11827.199999999999</v>
      </c>
      <c r="I313" s="195">
        <f t="shared" ref="I313:J313" si="14">I315+I316</f>
        <v>11827.199999999999</v>
      </c>
      <c r="J313" s="195">
        <f t="shared" si="14"/>
        <v>11827.199999999999</v>
      </c>
    </row>
    <row r="314" spans="1:10" s="46" customFormat="1" ht="67.5" customHeight="1">
      <c r="A314" s="76"/>
      <c r="B314" s="76"/>
      <c r="C314" s="37" t="s">
        <v>34</v>
      </c>
      <c r="D314" s="193"/>
      <c r="E314" s="194"/>
      <c r="F314" s="194"/>
      <c r="G314" s="194"/>
      <c r="H314" s="193"/>
      <c r="I314" s="193"/>
      <c r="J314" s="193"/>
    </row>
    <row r="315" spans="1:10" s="46" customFormat="1" ht="67.5" customHeight="1">
      <c r="A315" s="76"/>
      <c r="B315" s="76"/>
      <c r="C315" s="37" t="s">
        <v>471</v>
      </c>
      <c r="D315" s="30" t="s">
        <v>476</v>
      </c>
      <c r="E315" s="26" t="s">
        <v>502</v>
      </c>
      <c r="F315" s="80" t="s">
        <v>512</v>
      </c>
      <c r="G315" s="80">
        <v>243</v>
      </c>
      <c r="H315" s="30" t="s">
        <v>557</v>
      </c>
      <c r="I315" s="30" t="s">
        <v>557</v>
      </c>
      <c r="J315" s="30" t="s">
        <v>557</v>
      </c>
    </row>
    <row r="316" spans="1:10" s="46" customFormat="1" ht="67.5" customHeight="1">
      <c r="A316" s="76"/>
      <c r="B316" s="76"/>
      <c r="C316" s="37" t="s">
        <v>471</v>
      </c>
      <c r="D316" s="30" t="s">
        <v>476</v>
      </c>
      <c r="E316" s="26" t="s">
        <v>502</v>
      </c>
      <c r="F316" s="80" t="s">
        <v>512</v>
      </c>
      <c r="G316" s="80">
        <v>244</v>
      </c>
      <c r="H316" s="30" t="s">
        <v>558</v>
      </c>
      <c r="I316" s="30" t="s">
        <v>558</v>
      </c>
      <c r="J316" s="30" t="s">
        <v>558</v>
      </c>
    </row>
    <row r="317" spans="1:10" s="46" customFormat="1" ht="67.5" customHeight="1">
      <c r="A317" s="76" t="s">
        <v>559</v>
      </c>
      <c r="B317" s="76" t="s">
        <v>560</v>
      </c>
      <c r="C317" s="37"/>
      <c r="D317" s="30"/>
      <c r="E317" s="80"/>
      <c r="F317" s="80"/>
      <c r="G317" s="80"/>
      <c r="H317" s="30"/>
      <c r="I317" s="30"/>
      <c r="J317" s="30"/>
    </row>
    <row r="318" spans="1:10" s="46" customFormat="1" ht="42.75" customHeight="1">
      <c r="A318" s="175" t="s">
        <v>561</v>
      </c>
      <c r="B318" s="175" t="s">
        <v>562</v>
      </c>
      <c r="C318" s="37" t="s">
        <v>33</v>
      </c>
      <c r="D318" s="30"/>
      <c r="E318" s="80"/>
      <c r="F318" s="80"/>
      <c r="G318" s="80"/>
      <c r="H318" s="86">
        <f>H320+H321</f>
        <v>17409.599999999999</v>
      </c>
      <c r="I318" s="86">
        <f t="shared" ref="I318:J318" si="15">I320+I321</f>
        <v>17409.300000000003</v>
      </c>
      <c r="J318" s="86">
        <f t="shared" si="15"/>
        <v>17409.300000000003</v>
      </c>
    </row>
    <row r="319" spans="1:10" s="46" customFormat="1" ht="36" customHeight="1">
      <c r="A319" s="178"/>
      <c r="B319" s="178"/>
      <c r="C319" s="37" t="s">
        <v>34</v>
      </c>
      <c r="D319" s="30"/>
      <c r="E319" s="80"/>
      <c r="F319" s="80"/>
      <c r="G319" s="80"/>
      <c r="H319" s="30"/>
      <c r="I319" s="30"/>
      <c r="J319" s="30"/>
    </row>
    <row r="320" spans="1:10" s="46" customFormat="1" ht="51" customHeight="1">
      <c r="A320" s="178"/>
      <c r="B320" s="178"/>
      <c r="C320" s="37" t="s">
        <v>471</v>
      </c>
      <c r="D320" s="30" t="s">
        <v>476</v>
      </c>
      <c r="E320" s="26" t="s">
        <v>502</v>
      </c>
      <c r="F320" s="26" t="s">
        <v>507</v>
      </c>
      <c r="G320" s="26" t="s">
        <v>563</v>
      </c>
      <c r="H320" s="30" t="s">
        <v>508</v>
      </c>
      <c r="I320" s="30" t="s">
        <v>564</v>
      </c>
      <c r="J320" s="30" t="s">
        <v>564</v>
      </c>
    </row>
    <row r="321" spans="1:10" s="46" customFormat="1" ht="57.75" customHeight="1">
      <c r="A321" s="180"/>
      <c r="B321" s="180"/>
      <c r="C321" s="37" t="s">
        <v>472</v>
      </c>
      <c r="D321" s="30" t="s">
        <v>542</v>
      </c>
      <c r="E321" s="26" t="s">
        <v>543</v>
      </c>
      <c r="F321" s="26" t="s">
        <v>565</v>
      </c>
      <c r="G321" s="26" t="s">
        <v>563</v>
      </c>
      <c r="H321" s="30" t="s">
        <v>532</v>
      </c>
      <c r="I321" s="30" t="s">
        <v>532</v>
      </c>
      <c r="J321" s="30" t="s">
        <v>532</v>
      </c>
    </row>
    <row r="322" spans="1:10" s="46" customFormat="1" ht="67.5" customHeight="1">
      <c r="A322" s="175" t="s">
        <v>566</v>
      </c>
      <c r="B322" s="175" t="s">
        <v>567</v>
      </c>
      <c r="C322" s="37" t="s">
        <v>33</v>
      </c>
      <c r="D322" s="30"/>
      <c r="E322" s="80"/>
      <c r="F322" s="80"/>
      <c r="G322" s="80"/>
      <c r="H322" s="86">
        <f>H324+H325</f>
        <v>17409.599999999999</v>
      </c>
      <c r="I322" s="86">
        <f t="shared" ref="I322:J322" si="16">I324+I325</f>
        <v>17409.300000000003</v>
      </c>
      <c r="J322" s="86">
        <f t="shared" si="16"/>
        <v>17409.300000000003</v>
      </c>
    </row>
    <row r="323" spans="1:10" s="46" customFormat="1" ht="67.5" customHeight="1">
      <c r="A323" s="178"/>
      <c r="B323" s="178"/>
      <c r="C323" s="37" t="s">
        <v>34</v>
      </c>
      <c r="D323" s="30"/>
      <c r="E323" s="80"/>
      <c r="F323" s="80"/>
      <c r="G323" s="80"/>
      <c r="H323" s="30"/>
      <c r="I323" s="30"/>
      <c r="J323" s="30"/>
    </row>
    <row r="324" spans="1:10" s="46" customFormat="1" ht="67.5" customHeight="1">
      <c r="A324" s="178"/>
      <c r="B324" s="178"/>
      <c r="C324" s="37" t="s">
        <v>471</v>
      </c>
      <c r="D324" s="30" t="s">
        <v>476</v>
      </c>
      <c r="E324" s="26" t="s">
        <v>502</v>
      </c>
      <c r="F324" s="26" t="s">
        <v>507</v>
      </c>
      <c r="G324" s="26" t="s">
        <v>563</v>
      </c>
      <c r="H324" s="30" t="s">
        <v>508</v>
      </c>
      <c r="I324" s="30" t="s">
        <v>564</v>
      </c>
      <c r="J324" s="30" t="s">
        <v>564</v>
      </c>
    </row>
    <row r="325" spans="1:10" s="46" customFormat="1" ht="67.5" customHeight="1">
      <c r="A325" s="180"/>
      <c r="B325" s="180"/>
      <c r="C325" s="37" t="s">
        <v>472</v>
      </c>
      <c r="D325" s="30" t="s">
        <v>542</v>
      </c>
      <c r="E325" s="26" t="s">
        <v>543</v>
      </c>
      <c r="F325" s="26" t="s">
        <v>565</v>
      </c>
      <c r="G325" s="26" t="s">
        <v>563</v>
      </c>
      <c r="H325" s="30" t="s">
        <v>532</v>
      </c>
      <c r="I325" s="30" t="s">
        <v>532</v>
      </c>
      <c r="J325" s="30" t="s">
        <v>532</v>
      </c>
    </row>
    <row r="326" spans="1:10" s="46" customFormat="1" ht="99" customHeight="1">
      <c r="A326" s="76" t="s">
        <v>568</v>
      </c>
      <c r="B326" s="76" t="s">
        <v>569</v>
      </c>
      <c r="C326" s="37" t="s">
        <v>33</v>
      </c>
      <c r="D326" s="30"/>
      <c r="E326" s="80"/>
      <c r="F326" s="80"/>
      <c r="G326" s="80"/>
      <c r="H326" s="86">
        <f>H328+H329</f>
        <v>5685</v>
      </c>
      <c r="I326" s="86">
        <f t="shared" ref="I326:J326" si="17">I328+I329</f>
        <v>5685</v>
      </c>
      <c r="J326" s="86">
        <f t="shared" si="17"/>
        <v>5685</v>
      </c>
    </row>
    <row r="327" spans="1:10" s="46" customFormat="1" ht="41.25" customHeight="1">
      <c r="A327" s="76"/>
      <c r="B327" s="76"/>
      <c r="C327" s="37" t="s">
        <v>34</v>
      </c>
      <c r="D327" s="30"/>
      <c r="E327" s="80"/>
      <c r="F327" s="80"/>
      <c r="G327" s="80"/>
      <c r="H327" s="30"/>
      <c r="I327" s="30"/>
      <c r="J327" s="30"/>
    </row>
    <row r="328" spans="1:10" s="46" customFormat="1" ht="99" customHeight="1">
      <c r="A328" s="76"/>
      <c r="B328" s="76"/>
      <c r="C328" s="37" t="s">
        <v>471</v>
      </c>
      <c r="D328" s="30" t="s">
        <v>476</v>
      </c>
      <c r="E328" s="26" t="s">
        <v>502</v>
      </c>
      <c r="F328" s="26" t="s">
        <v>510</v>
      </c>
      <c r="G328" s="26" t="s">
        <v>563</v>
      </c>
      <c r="H328" s="30" t="s">
        <v>511</v>
      </c>
      <c r="I328" s="30" t="s">
        <v>511</v>
      </c>
      <c r="J328" s="30" t="s">
        <v>511</v>
      </c>
    </row>
    <row r="329" spans="1:10" s="46" customFormat="1" ht="99" customHeight="1">
      <c r="A329" s="76"/>
      <c r="B329" s="76"/>
      <c r="C329" s="37" t="s">
        <v>472</v>
      </c>
      <c r="D329" s="30" t="s">
        <v>542</v>
      </c>
      <c r="E329" s="26" t="s">
        <v>543</v>
      </c>
      <c r="F329" s="26" t="s">
        <v>565</v>
      </c>
      <c r="G329" s="26" t="s">
        <v>563</v>
      </c>
      <c r="H329" s="30" t="s">
        <v>533</v>
      </c>
      <c r="I329" s="30" t="s">
        <v>533</v>
      </c>
      <c r="J329" s="30" t="s">
        <v>533</v>
      </c>
    </row>
    <row r="330" spans="1:10" s="46" customFormat="1" ht="67.5" customHeight="1">
      <c r="A330" s="76" t="s">
        <v>570</v>
      </c>
      <c r="B330" s="76" t="s">
        <v>571</v>
      </c>
      <c r="C330" s="37"/>
      <c r="D330" s="30"/>
      <c r="E330" s="80"/>
      <c r="F330" s="80"/>
      <c r="G330" s="80"/>
      <c r="H330" s="30"/>
      <c r="I330" s="30"/>
      <c r="J330" s="30"/>
    </row>
    <row r="331" spans="1:10" s="46" customFormat="1" ht="67.5" customHeight="1">
      <c r="A331" s="76" t="s">
        <v>572</v>
      </c>
      <c r="B331" s="76" t="s">
        <v>573</v>
      </c>
      <c r="C331" s="37"/>
      <c r="D331" s="30"/>
      <c r="E331" s="80"/>
      <c r="F331" s="80"/>
      <c r="G331" s="80"/>
      <c r="H331" s="30"/>
      <c r="I331" s="30"/>
      <c r="J331" s="30"/>
    </row>
    <row r="332" spans="1:10" s="46" customFormat="1" ht="67.5" customHeight="1">
      <c r="A332" s="76" t="s">
        <v>574</v>
      </c>
      <c r="B332" s="76" t="s">
        <v>575</v>
      </c>
      <c r="C332" s="37"/>
      <c r="D332" s="30"/>
      <c r="E332" s="80"/>
      <c r="F332" s="80"/>
      <c r="G332" s="80"/>
      <c r="H332" s="30"/>
      <c r="I332" s="30"/>
      <c r="J332" s="30"/>
    </row>
    <row r="333" spans="1:10" s="46" customFormat="1" ht="67.5" customHeight="1">
      <c r="A333" s="76" t="s">
        <v>576</v>
      </c>
      <c r="B333" s="76" t="s">
        <v>577</v>
      </c>
      <c r="C333" s="37"/>
      <c r="D333" s="30"/>
      <c r="E333" s="80"/>
      <c r="F333" s="80"/>
      <c r="G333" s="80"/>
      <c r="H333" s="30"/>
      <c r="I333" s="30"/>
      <c r="J333" s="30"/>
    </row>
    <row r="334" spans="1:10" s="46" customFormat="1" ht="67.5" customHeight="1">
      <c r="A334" s="76" t="s">
        <v>578</v>
      </c>
      <c r="B334" s="76" t="s">
        <v>579</v>
      </c>
      <c r="C334" s="37"/>
      <c r="D334" s="30"/>
      <c r="E334" s="80"/>
      <c r="F334" s="80"/>
      <c r="G334" s="80"/>
      <c r="H334" s="30"/>
      <c r="I334" s="30"/>
      <c r="J334" s="30"/>
    </row>
    <row r="335" spans="1:10" s="46" customFormat="1" ht="67.5" customHeight="1">
      <c r="A335" s="76" t="s">
        <v>580</v>
      </c>
      <c r="B335" s="76" t="s">
        <v>581</v>
      </c>
      <c r="C335" s="37"/>
      <c r="D335" s="30"/>
      <c r="E335" s="80"/>
      <c r="F335" s="80"/>
      <c r="G335" s="80"/>
      <c r="H335" s="30"/>
      <c r="I335" s="30"/>
      <c r="J335" s="30"/>
    </row>
    <row r="336" spans="1:10" s="46" customFormat="1" ht="67.5" customHeight="1">
      <c r="A336" s="76" t="s">
        <v>582</v>
      </c>
      <c r="B336" s="76" t="s">
        <v>583</v>
      </c>
      <c r="C336" s="37"/>
      <c r="D336" s="30"/>
      <c r="E336" s="80"/>
      <c r="F336" s="80"/>
      <c r="G336" s="80"/>
      <c r="H336" s="30"/>
      <c r="I336" s="30"/>
      <c r="J336" s="30"/>
    </row>
    <row r="337" spans="1:10" s="46" customFormat="1" ht="67.5" customHeight="1">
      <c r="A337" s="175" t="s">
        <v>584</v>
      </c>
      <c r="B337" s="175" t="s">
        <v>585</v>
      </c>
      <c r="C337" s="37" t="s">
        <v>33</v>
      </c>
      <c r="D337" s="30"/>
      <c r="E337" s="80"/>
      <c r="F337" s="80"/>
      <c r="G337" s="80"/>
      <c r="H337" s="86">
        <f>H339+H340+H341+H342</f>
        <v>3773.7</v>
      </c>
      <c r="I337" s="86">
        <f t="shared" ref="I337:J337" si="18">I339+I340+I341+I342</f>
        <v>3773.7</v>
      </c>
      <c r="J337" s="86">
        <f t="shared" si="18"/>
        <v>3773.7</v>
      </c>
    </row>
    <row r="338" spans="1:10" s="46" customFormat="1" ht="67.5" customHeight="1">
      <c r="A338" s="178"/>
      <c r="B338" s="178"/>
      <c r="C338" s="37" t="s">
        <v>34</v>
      </c>
      <c r="D338" s="30"/>
      <c r="E338" s="80"/>
      <c r="F338" s="80"/>
      <c r="G338" s="80"/>
      <c r="H338" s="86"/>
      <c r="I338" s="86"/>
      <c r="J338" s="86"/>
    </row>
    <row r="339" spans="1:10" s="46" customFormat="1" ht="67.5" customHeight="1">
      <c r="A339" s="178"/>
      <c r="B339" s="178"/>
      <c r="C339" s="37" t="s">
        <v>471</v>
      </c>
      <c r="D339" s="30" t="s">
        <v>586</v>
      </c>
      <c r="E339" s="26" t="s">
        <v>523</v>
      </c>
      <c r="F339" s="80" t="s">
        <v>525</v>
      </c>
      <c r="G339" s="80">
        <v>119</v>
      </c>
      <c r="H339" s="86">
        <f>16.1+798.2</f>
        <v>814.30000000000007</v>
      </c>
      <c r="I339" s="86">
        <v>814.30000000000007</v>
      </c>
      <c r="J339" s="86">
        <v>814.30000000000007</v>
      </c>
    </row>
    <row r="340" spans="1:10" s="46" customFormat="1" ht="67.5" customHeight="1">
      <c r="A340" s="178"/>
      <c r="B340" s="178"/>
      <c r="C340" s="37" t="s">
        <v>471</v>
      </c>
      <c r="D340" s="30" t="s">
        <v>586</v>
      </c>
      <c r="E340" s="26" t="s">
        <v>523</v>
      </c>
      <c r="F340" s="80" t="s">
        <v>525</v>
      </c>
      <c r="G340" s="80">
        <v>111</v>
      </c>
      <c r="H340" s="86">
        <f>53.7+2622.2</f>
        <v>2675.8999999999996</v>
      </c>
      <c r="I340" s="86">
        <v>2675.8999999999996</v>
      </c>
      <c r="J340" s="86">
        <v>2675.8999999999996</v>
      </c>
    </row>
    <row r="341" spans="1:10" s="46" customFormat="1" ht="67.5" customHeight="1">
      <c r="A341" s="178"/>
      <c r="B341" s="178"/>
      <c r="C341" s="37" t="s">
        <v>472</v>
      </c>
      <c r="D341" s="30" t="s">
        <v>542</v>
      </c>
      <c r="E341" s="26" t="s">
        <v>543</v>
      </c>
      <c r="F341" s="26" t="s">
        <v>565</v>
      </c>
      <c r="G341" s="26" t="s">
        <v>587</v>
      </c>
      <c r="H341" s="86">
        <f>1.3+64.5</f>
        <v>65.8</v>
      </c>
      <c r="I341" s="86">
        <v>65.8</v>
      </c>
      <c r="J341" s="86">
        <v>65.8</v>
      </c>
    </row>
    <row r="342" spans="1:10" s="46" customFormat="1" ht="67.5" customHeight="1">
      <c r="A342" s="180"/>
      <c r="B342" s="180"/>
      <c r="C342" s="37" t="s">
        <v>472</v>
      </c>
      <c r="D342" s="30" t="s">
        <v>542</v>
      </c>
      <c r="E342" s="26" t="s">
        <v>543</v>
      </c>
      <c r="F342" s="26" t="s">
        <v>565</v>
      </c>
      <c r="G342" s="26" t="s">
        <v>588</v>
      </c>
      <c r="H342" s="86">
        <f>4.3+213.4</f>
        <v>217.70000000000002</v>
      </c>
      <c r="I342" s="86">
        <v>217.70000000000002</v>
      </c>
      <c r="J342" s="86">
        <v>217.70000000000002</v>
      </c>
    </row>
    <row r="343" spans="1:10" s="46" customFormat="1" ht="67.5" customHeight="1">
      <c r="A343" s="76" t="s">
        <v>589</v>
      </c>
      <c r="B343" s="76" t="s">
        <v>590</v>
      </c>
      <c r="C343" s="37"/>
      <c r="D343" s="30"/>
      <c r="E343" s="80"/>
      <c r="F343" s="80"/>
      <c r="G343" s="80"/>
      <c r="H343" s="30"/>
      <c r="I343" s="30"/>
      <c r="J343" s="30"/>
    </row>
    <row r="344" spans="1:10" s="46" customFormat="1" ht="18.75" customHeight="1">
      <c r="A344" s="175" t="s">
        <v>27</v>
      </c>
      <c r="B344" s="175" t="s">
        <v>591</v>
      </c>
      <c r="C344" s="37" t="s">
        <v>33</v>
      </c>
      <c r="D344" s="30"/>
      <c r="E344" s="80"/>
      <c r="F344" s="80"/>
      <c r="G344" s="80"/>
      <c r="H344" s="86">
        <f>H346+H347+H348+H349+H350</f>
        <v>16991.600000000002</v>
      </c>
      <c r="I344" s="86">
        <f t="shared" ref="I344:J344" si="19">I346+I347+I348+I349+I350</f>
        <v>16906.3</v>
      </c>
      <c r="J344" s="86">
        <f t="shared" si="19"/>
        <v>16906.3</v>
      </c>
    </row>
    <row r="345" spans="1:10" s="46" customFormat="1" ht="18">
      <c r="A345" s="178"/>
      <c r="B345" s="178"/>
      <c r="C345" s="37" t="s">
        <v>34</v>
      </c>
      <c r="D345" s="30"/>
      <c r="E345" s="80"/>
      <c r="F345" s="80"/>
      <c r="G345" s="80"/>
      <c r="H345" s="30"/>
      <c r="I345" s="30"/>
      <c r="J345" s="30"/>
    </row>
    <row r="346" spans="1:10" s="46" customFormat="1" ht="37.5" customHeight="1">
      <c r="A346" s="178"/>
      <c r="B346" s="178"/>
      <c r="C346" s="197" t="s">
        <v>471</v>
      </c>
      <c r="D346" s="30" t="s">
        <v>476</v>
      </c>
      <c r="E346" s="26" t="s">
        <v>592</v>
      </c>
      <c r="F346" s="80">
        <v>220178392</v>
      </c>
      <c r="G346" s="80">
        <v>121</v>
      </c>
      <c r="H346" s="86">
        <v>1583</v>
      </c>
      <c r="I346" s="86">
        <v>1583</v>
      </c>
      <c r="J346" s="86">
        <v>1583</v>
      </c>
    </row>
    <row r="347" spans="1:10" s="46" customFormat="1" ht="18.75" customHeight="1">
      <c r="A347" s="178"/>
      <c r="B347" s="178"/>
      <c r="C347" s="198"/>
      <c r="D347" s="30" t="s">
        <v>476</v>
      </c>
      <c r="E347" s="26" t="s">
        <v>521</v>
      </c>
      <c r="F347" s="80">
        <v>220178541</v>
      </c>
      <c r="G347" s="80">
        <v>313</v>
      </c>
      <c r="H347" s="30" t="s">
        <v>593</v>
      </c>
      <c r="I347" s="30" t="s">
        <v>594</v>
      </c>
      <c r="J347" s="30" t="s">
        <v>594</v>
      </c>
    </row>
    <row r="348" spans="1:10" s="46" customFormat="1" ht="18.75" customHeight="1">
      <c r="A348" s="178"/>
      <c r="B348" s="178"/>
      <c r="C348" s="198"/>
      <c r="D348" s="30" t="s">
        <v>476</v>
      </c>
      <c r="E348" s="26" t="s">
        <v>521</v>
      </c>
      <c r="F348" s="80">
        <v>220178542</v>
      </c>
      <c r="G348" s="80">
        <v>323</v>
      </c>
      <c r="H348" s="30" t="s">
        <v>595</v>
      </c>
      <c r="I348" s="30" t="s">
        <v>596</v>
      </c>
      <c r="J348" s="30" t="s">
        <v>596</v>
      </c>
    </row>
    <row r="349" spans="1:10" s="46" customFormat="1" ht="18.75" customHeight="1">
      <c r="A349" s="178"/>
      <c r="B349" s="178"/>
      <c r="C349" s="198"/>
      <c r="D349" s="30" t="s">
        <v>476</v>
      </c>
      <c r="E349" s="26" t="s">
        <v>521</v>
      </c>
      <c r="F349" s="80">
        <v>220178543</v>
      </c>
      <c r="G349" s="80">
        <v>313</v>
      </c>
      <c r="H349" s="30" t="s">
        <v>597</v>
      </c>
      <c r="I349" s="30" t="s">
        <v>598</v>
      </c>
      <c r="J349" s="30" t="s">
        <v>598</v>
      </c>
    </row>
    <row r="350" spans="1:10" s="46" customFormat="1" ht="18.75" customHeight="1">
      <c r="A350" s="180"/>
      <c r="B350" s="180"/>
      <c r="C350" s="199"/>
      <c r="D350" s="30" t="s">
        <v>476</v>
      </c>
      <c r="E350" s="26" t="s">
        <v>599</v>
      </c>
      <c r="F350" s="80" t="s">
        <v>600</v>
      </c>
      <c r="G350" s="80">
        <v>244</v>
      </c>
      <c r="H350" s="30" t="s">
        <v>601</v>
      </c>
      <c r="I350" s="30" t="s">
        <v>602</v>
      </c>
      <c r="J350" s="30" t="s">
        <v>602</v>
      </c>
    </row>
    <row r="351" spans="1:10" s="46" customFormat="1" ht="69.75" customHeight="1">
      <c r="A351" s="175" t="s">
        <v>603</v>
      </c>
      <c r="B351" s="200" t="s">
        <v>604</v>
      </c>
      <c r="C351" s="37" t="s">
        <v>33</v>
      </c>
      <c r="D351" s="30"/>
      <c r="E351" s="80"/>
      <c r="F351" s="80"/>
      <c r="G351" s="80"/>
      <c r="H351" s="86">
        <f>H353+H354+H355+H356+H357</f>
        <v>16991.600000000002</v>
      </c>
      <c r="I351" s="86">
        <f t="shared" ref="I351:J351" si="20">I353+I354+I355+I356+I357</f>
        <v>16906.3</v>
      </c>
      <c r="J351" s="86">
        <f t="shared" si="20"/>
        <v>16906.3</v>
      </c>
    </row>
    <row r="352" spans="1:10" s="46" customFormat="1" ht="23.25" customHeight="1">
      <c r="A352" s="178"/>
      <c r="B352" s="201"/>
      <c r="C352" s="37" t="s">
        <v>34</v>
      </c>
      <c r="D352" s="30"/>
      <c r="E352" s="80"/>
      <c r="F352" s="80"/>
      <c r="G352" s="80"/>
      <c r="H352" s="30"/>
      <c r="I352" s="30"/>
      <c r="J352" s="30"/>
    </row>
    <row r="353" spans="1:10" s="46" customFormat="1" ht="69.75" customHeight="1">
      <c r="A353" s="178"/>
      <c r="B353" s="201"/>
      <c r="C353" s="202" t="s">
        <v>471</v>
      </c>
      <c r="D353" s="30" t="s">
        <v>476</v>
      </c>
      <c r="E353" s="26" t="s">
        <v>592</v>
      </c>
      <c r="F353" s="80">
        <v>220178392</v>
      </c>
      <c r="G353" s="80">
        <v>121</v>
      </c>
      <c r="H353" s="86">
        <v>1583</v>
      </c>
      <c r="I353" s="86">
        <v>1583</v>
      </c>
      <c r="J353" s="86">
        <v>1583</v>
      </c>
    </row>
    <row r="354" spans="1:10" s="46" customFormat="1" ht="15.75" customHeight="1">
      <c r="A354" s="178"/>
      <c r="B354" s="201"/>
      <c r="C354" s="203"/>
      <c r="D354" s="30" t="s">
        <v>476</v>
      </c>
      <c r="E354" s="26" t="s">
        <v>521</v>
      </c>
      <c r="F354" s="80">
        <v>220178541</v>
      </c>
      <c r="G354" s="80">
        <v>313</v>
      </c>
      <c r="H354" s="30" t="s">
        <v>593</v>
      </c>
      <c r="I354" s="30" t="s">
        <v>594</v>
      </c>
      <c r="J354" s="30" t="s">
        <v>594</v>
      </c>
    </row>
    <row r="355" spans="1:10" s="46" customFormat="1" ht="15.75" customHeight="1">
      <c r="A355" s="178"/>
      <c r="B355" s="201"/>
      <c r="C355" s="203"/>
      <c r="D355" s="30" t="s">
        <v>476</v>
      </c>
      <c r="E355" s="26" t="s">
        <v>521</v>
      </c>
      <c r="F355" s="80">
        <v>220178542</v>
      </c>
      <c r="G355" s="80">
        <v>323</v>
      </c>
      <c r="H355" s="30" t="s">
        <v>595</v>
      </c>
      <c r="I355" s="30" t="s">
        <v>596</v>
      </c>
      <c r="J355" s="30" t="s">
        <v>596</v>
      </c>
    </row>
    <row r="356" spans="1:10" s="46" customFormat="1" ht="15.75" customHeight="1">
      <c r="A356" s="178"/>
      <c r="B356" s="201"/>
      <c r="C356" s="203"/>
      <c r="D356" s="30" t="s">
        <v>476</v>
      </c>
      <c r="E356" s="26" t="s">
        <v>521</v>
      </c>
      <c r="F356" s="80">
        <v>220178543</v>
      </c>
      <c r="G356" s="80">
        <v>313</v>
      </c>
      <c r="H356" s="30" t="s">
        <v>597</v>
      </c>
      <c r="I356" s="30" t="s">
        <v>598</v>
      </c>
      <c r="J356" s="30" t="s">
        <v>598</v>
      </c>
    </row>
    <row r="357" spans="1:10" s="46" customFormat="1" ht="15.75" customHeight="1">
      <c r="A357" s="180"/>
      <c r="B357" s="204"/>
      <c r="C357" s="205"/>
      <c r="D357" s="30" t="s">
        <v>476</v>
      </c>
      <c r="E357" s="26" t="s">
        <v>599</v>
      </c>
      <c r="F357" s="80" t="s">
        <v>600</v>
      </c>
      <c r="G357" s="80">
        <v>244</v>
      </c>
      <c r="H357" s="30" t="s">
        <v>601</v>
      </c>
      <c r="I357" s="30" t="s">
        <v>602</v>
      </c>
      <c r="J357" s="30" t="s">
        <v>602</v>
      </c>
    </row>
    <row r="358" spans="1:10" s="46" customFormat="1" ht="51" customHeight="1">
      <c r="A358" s="92" t="s">
        <v>484</v>
      </c>
      <c r="B358" s="107" t="s">
        <v>605</v>
      </c>
      <c r="C358" s="37" t="s">
        <v>33</v>
      </c>
      <c r="D358" s="30"/>
      <c r="E358" s="80"/>
      <c r="F358" s="80"/>
      <c r="G358" s="80"/>
      <c r="H358" s="30"/>
      <c r="I358" s="30"/>
      <c r="J358" s="30"/>
    </row>
    <row r="359" spans="1:10" s="46" customFormat="1" ht="51" customHeight="1">
      <c r="A359" s="92"/>
      <c r="B359" s="107"/>
      <c r="C359" s="37" t="s">
        <v>34</v>
      </c>
      <c r="D359" s="30"/>
      <c r="E359" s="80"/>
      <c r="F359" s="80"/>
      <c r="G359" s="80"/>
      <c r="H359" s="30"/>
      <c r="I359" s="30"/>
      <c r="J359" s="30"/>
    </row>
    <row r="360" spans="1:10" s="46" customFormat="1" ht="51" customHeight="1">
      <c r="A360" s="92"/>
      <c r="B360" s="107"/>
      <c r="C360" s="37" t="s">
        <v>5</v>
      </c>
      <c r="D360" s="30"/>
      <c r="E360" s="80"/>
      <c r="F360" s="80"/>
      <c r="G360" s="80"/>
      <c r="H360" s="30"/>
      <c r="I360" s="30"/>
      <c r="J360" s="30"/>
    </row>
    <row r="361" spans="1:10" s="46" customFormat="1" ht="73.5" customHeight="1">
      <c r="A361" s="76" t="s">
        <v>486</v>
      </c>
      <c r="B361" s="77" t="s">
        <v>606</v>
      </c>
      <c r="C361" s="37"/>
      <c r="D361" s="30"/>
      <c r="E361" s="80"/>
      <c r="F361" s="80"/>
      <c r="G361" s="80"/>
      <c r="H361" s="30"/>
      <c r="I361" s="30"/>
      <c r="J361" s="30"/>
    </row>
    <row r="362" spans="1:10" s="46" customFormat="1" ht="97.5" customHeight="1">
      <c r="A362" s="76" t="s">
        <v>607</v>
      </c>
      <c r="B362" s="77" t="s">
        <v>606</v>
      </c>
      <c r="C362" s="37"/>
      <c r="D362" s="30"/>
      <c r="E362" s="80"/>
      <c r="F362" s="80"/>
      <c r="G362" s="80"/>
      <c r="H362" s="30"/>
      <c r="I362" s="30"/>
      <c r="J362" s="30"/>
    </row>
    <row r="363" spans="1:10" s="46" customFormat="1" ht="18.75" customHeight="1">
      <c r="A363" s="175" t="s">
        <v>131</v>
      </c>
      <c r="B363" s="175" t="s">
        <v>608</v>
      </c>
      <c r="C363" s="37" t="s">
        <v>33</v>
      </c>
      <c r="D363" s="176"/>
      <c r="E363" s="80"/>
      <c r="F363" s="80"/>
      <c r="G363" s="80"/>
      <c r="H363" s="179">
        <f>H365+H366+H367</f>
        <v>21222.400000000001</v>
      </c>
      <c r="I363" s="179">
        <f t="shared" ref="I363:J363" si="21">I365+I366+I367</f>
        <v>21219.3</v>
      </c>
      <c r="J363" s="179">
        <f t="shared" si="21"/>
        <v>21219.3</v>
      </c>
    </row>
    <row r="364" spans="1:10" s="46" customFormat="1" ht="18">
      <c r="A364" s="178"/>
      <c r="B364" s="178"/>
      <c r="C364" s="37" t="s">
        <v>34</v>
      </c>
      <c r="D364" s="176"/>
      <c r="E364" s="80"/>
      <c r="F364" s="80"/>
      <c r="G364" s="80"/>
      <c r="H364" s="179"/>
      <c r="I364" s="179"/>
      <c r="J364" s="179"/>
    </row>
    <row r="365" spans="1:10" s="46" customFormat="1" ht="60" customHeight="1">
      <c r="A365" s="178"/>
      <c r="B365" s="178"/>
      <c r="C365" s="202" t="s">
        <v>472</v>
      </c>
      <c r="D365" s="176" t="s">
        <v>192</v>
      </c>
      <c r="E365" s="26" t="s">
        <v>198</v>
      </c>
      <c r="F365" s="26" t="s">
        <v>609</v>
      </c>
      <c r="G365" s="26" t="s">
        <v>610</v>
      </c>
      <c r="H365" s="176" t="s">
        <v>611</v>
      </c>
      <c r="I365" s="176" t="s">
        <v>612</v>
      </c>
      <c r="J365" s="176" t="s">
        <v>612</v>
      </c>
    </row>
    <row r="366" spans="1:10" s="46" customFormat="1" ht="60" customHeight="1">
      <c r="A366" s="178"/>
      <c r="B366" s="178"/>
      <c r="C366" s="203"/>
      <c r="D366" s="176" t="s">
        <v>192</v>
      </c>
      <c r="E366" s="26" t="s">
        <v>198</v>
      </c>
      <c r="F366" s="26" t="s">
        <v>613</v>
      </c>
      <c r="G366" s="26" t="s">
        <v>610</v>
      </c>
      <c r="H366" s="176" t="s">
        <v>614</v>
      </c>
      <c r="I366" s="176" t="s">
        <v>614</v>
      </c>
      <c r="J366" s="176" t="s">
        <v>614</v>
      </c>
    </row>
    <row r="367" spans="1:10" s="46" customFormat="1" ht="60" customHeight="1">
      <c r="A367" s="180"/>
      <c r="B367" s="180"/>
      <c r="C367" s="205"/>
      <c r="D367" s="176" t="s">
        <v>192</v>
      </c>
      <c r="E367" s="26" t="s">
        <v>198</v>
      </c>
      <c r="F367" s="26" t="s">
        <v>615</v>
      </c>
      <c r="G367" s="26" t="s">
        <v>610</v>
      </c>
      <c r="H367" s="176" t="s">
        <v>616</v>
      </c>
      <c r="I367" s="176" t="s">
        <v>617</v>
      </c>
      <c r="J367" s="176" t="s">
        <v>617</v>
      </c>
    </row>
    <row r="368" spans="1:10" s="46" customFormat="1" ht="18.75" customHeight="1">
      <c r="A368" s="92" t="s">
        <v>474</v>
      </c>
      <c r="B368" s="206" t="s">
        <v>618</v>
      </c>
      <c r="C368" s="37" t="s">
        <v>33</v>
      </c>
      <c r="D368" s="47"/>
      <c r="E368" s="80"/>
      <c r="F368" s="80"/>
      <c r="G368" s="80"/>
      <c r="H368" s="47"/>
      <c r="I368" s="47"/>
      <c r="J368" s="47"/>
    </row>
    <row r="369" spans="1:10" s="46" customFormat="1" ht="18">
      <c r="A369" s="92"/>
      <c r="B369" s="207"/>
      <c r="C369" s="37" t="s">
        <v>34</v>
      </c>
      <c r="D369" s="47"/>
      <c r="E369" s="80"/>
      <c r="F369" s="80"/>
      <c r="G369" s="80"/>
      <c r="H369" s="47"/>
      <c r="I369" s="47"/>
      <c r="J369" s="47"/>
    </row>
    <row r="370" spans="1:10" s="46" customFormat="1" ht="18">
      <c r="A370" s="92"/>
      <c r="B370" s="208"/>
      <c r="C370" s="37" t="s">
        <v>5</v>
      </c>
      <c r="D370" s="176"/>
      <c r="E370" s="80"/>
      <c r="F370" s="80"/>
      <c r="G370" s="80"/>
      <c r="H370" s="176"/>
      <c r="I370" s="176"/>
      <c r="J370" s="176"/>
    </row>
    <row r="371" spans="1:10" s="46" customFormat="1" ht="65.25" customHeight="1">
      <c r="A371" s="76" t="s">
        <v>607</v>
      </c>
      <c r="B371" s="76" t="s">
        <v>619</v>
      </c>
      <c r="C371" s="37" t="s">
        <v>39</v>
      </c>
      <c r="D371" s="176"/>
      <c r="E371" s="80"/>
      <c r="F371" s="80"/>
      <c r="G371" s="80"/>
      <c r="H371" s="176"/>
      <c r="I371" s="176"/>
      <c r="J371" s="176"/>
    </row>
    <row r="372" spans="1:10" s="46" customFormat="1" ht="65.25" customHeight="1">
      <c r="A372" s="76" t="s">
        <v>620</v>
      </c>
      <c r="B372" s="76" t="s">
        <v>621</v>
      </c>
      <c r="C372" s="37" t="s">
        <v>39</v>
      </c>
      <c r="D372" s="176"/>
      <c r="E372" s="80"/>
      <c r="F372" s="80"/>
      <c r="G372" s="80"/>
      <c r="H372" s="176"/>
      <c r="I372" s="176"/>
      <c r="J372" s="176"/>
    </row>
    <row r="373" spans="1:10" s="46" customFormat="1" ht="65.25" customHeight="1">
      <c r="A373" s="76" t="s">
        <v>622</v>
      </c>
      <c r="B373" s="76" t="s">
        <v>623</v>
      </c>
      <c r="C373" s="37"/>
      <c r="D373" s="176"/>
      <c r="E373" s="80"/>
      <c r="F373" s="80"/>
      <c r="G373" s="80"/>
      <c r="H373" s="176"/>
      <c r="I373" s="176"/>
      <c r="J373" s="176"/>
    </row>
    <row r="374" spans="1:10" s="46" customFormat="1" ht="65.25" customHeight="1">
      <c r="A374" s="76" t="s">
        <v>624</v>
      </c>
      <c r="B374" s="76" t="s">
        <v>625</v>
      </c>
      <c r="C374" s="37"/>
      <c r="D374" s="176"/>
      <c r="E374" s="80"/>
      <c r="F374" s="80"/>
      <c r="G374" s="80"/>
      <c r="H374" s="176"/>
      <c r="I374" s="176"/>
      <c r="J374" s="176"/>
    </row>
    <row r="375" spans="1:10" s="46" customFormat="1" ht="65.25" customHeight="1">
      <c r="A375" s="76" t="s">
        <v>626</v>
      </c>
      <c r="B375" s="76" t="s">
        <v>627</v>
      </c>
      <c r="C375" s="37"/>
      <c r="D375" s="176"/>
      <c r="E375" s="80"/>
      <c r="F375" s="80"/>
      <c r="G375" s="80"/>
      <c r="H375" s="176"/>
      <c r="I375" s="176"/>
      <c r="J375" s="176"/>
    </row>
    <row r="376" spans="1:10" s="46" customFormat="1" ht="51" customHeight="1">
      <c r="A376" s="76" t="s">
        <v>582</v>
      </c>
      <c r="B376" s="77" t="s">
        <v>581</v>
      </c>
      <c r="C376" s="37"/>
      <c r="D376" s="30"/>
      <c r="E376" s="80"/>
      <c r="F376" s="80"/>
      <c r="G376" s="80"/>
      <c r="H376" s="30"/>
      <c r="I376" s="30"/>
      <c r="J376" s="30"/>
    </row>
    <row r="377" spans="1:10" s="46" customFormat="1" ht="64.5" customHeight="1">
      <c r="A377" s="209" t="s">
        <v>132</v>
      </c>
      <c r="B377" s="210" t="s">
        <v>628</v>
      </c>
      <c r="C377" s="37" t="s">
        <v>33</v>
      </c>
      <c r="D377" s="30"/>
      <c r="E377" s="80"/>
      <c r="F377" s="80"/>
      <c r="G377" s="80"/>
      <c r="H377" s="86">
        <f>H379+H380+H381+H382+H383+H384+H385</f>
        <v>8108.2999999999993</v>
      </c>
      <c r="I377" s="86">
        <f t="shared" ref="I377:J377" si="22">I379+I380+I381+I382+I383+I384+I385</f>
        <v>7515.8</v>
      </c>
      <c r="J377" s="86">
        <f t="shared" si="22"/>
        <v>7515.8</v>
      </c>
    </row>
    <row r="378" spans="1:10" s="46" customFormat="1" ht="51" customHeight="1">
      <c r="A378" s="211"/>
      <c r="B378" s="212"/>
      <c r="C378" s="37" t="s">
        <v>34</v>
      </c>
      <c r="D378" s="30"/>
      <c r="E378" s="80"/>
      <c r="F378" s="80"/>
      <c r="G378" s="80"/>
      <c r="H378" s="30"/>
      <c r="I378" s="30"/>
      <c r="J378" s="30"/>
    </row>
    <row r="379" spans="1:10" s="46" customFormat="1" ht="69.75" customHeight="1">
      <c r="A379" s="211"/>
      <c r="B379" s="212"/>
      <c r="C379" s="202" t="s">
        <v>471</v>
      </c>
      <c r="D379" s="30" t="s">
        <v>476</v>
      </c>
      <c r="E379" s="26" t="s">
        <v>629</v>
      </c>
      <c r="F379" s="26" t="s">
        <v>630</v>
      </c>
      <c r="G379" s="26" t="s">
        <v>563</v>
      </c>
      <c r="H379" s="86">
        <f>1001.2+8.6+5.9</f>
        <v>1015.7</v>
      </c>
      <c r="I379" s="86">
        <f>886.6+8.6+5.9</f>
        <v>901.1</v>
      </c>
      <c r="J379" s="86">
        <f>886.6+8.6+5.9</f>
        <v>901.1</v>
      </c>
    </row>
    <row r="380" spans="1:10" s="46" customFormat="1" ht="15.75" customHeight="1">
      <c r="A380" s="211"/>
      <c r="B380" s="212"/>
      <c r="C380" s="203"/>
      <c r="D380" s="30" t="s">
        <v>476</v>
      </c>
      <c r="E380" s="26" t="s">
        <v>523</v>
      </c>
      <c r="F380" s="80" t="s">
        <v>631</v>
      </c>
      <c r="G380" s="80">
        <v>244</v>
      </c>
      <c r="H380" s="86">
        <f>230.6+1139.4+2530.5</f>
        <v>3900.5</v>
      </c>
      <c r="I380" s="86">
        <f>230.6+1139.4+2530.5</f>
        <v>3900.5</v>
      </c>
      <c r="J380" s="86">
        <f>230.6+1139.4+2530.5</f>
        <v>3900.5</v>
      </c>
    </row>
    <row r="381" spans="1:10" s="46" customFormat="1" ht="15.75" customHeight="1">
      <c r="A381" s="211"/>
      <c r="B381" s="212"/>
      <c r="C381" s="203"/>
      <c r="D381" s="30" t="s">
        <v>476</v>
      </c>
      <c r="E381" s="26" t="s">
        <v>523</v>
      </c>
      <c r="F381" s="80" t="s">
        <v>632</v>
      </c>
      <c r="G381" s="80">
        <v>244</v>
      </c>
      <c r="H381" s="30" t="s">
        <v>633</v>
      </c>
      <c r="I381" s="30" t="s">
        <v>633</v>
      </c>
      <c r="J381" s="30" t="s">
        <v>633</v>
      </c>
    </row>
    <row r="382" spans="1:10" s="46" customFormat="1" ht="15.75" customHeight="1">
      <c r="A382" s="211"/>
      <c r="B382" s="212"/>
      <c r="C382" s="203"/>
      <c r="D382" s="30" t="s">
        <v>476</v>
      </c>
      <c r="E382" s="26" t="s">
        <v>523</v>
      </c>
      <c r="F382" s="80" t="s">
        <v>632</v>
      </c>
      <c r="G382" s="80">
        <v>323</v>
      </c>
      <c r="H382" s="86">
        <f>7.9+740+80</f>
        <v>827.9</v>
      </c>
      <c r="I382" s="86">
        <f>7.9+295.9+77.8</f>
        <v>381.59999999999997</v>
      </c>
      <c r="J382" s="86">
        <f>7.9+295.9+77.8</f>
        <v>381.59999999999997</v>
      </c>
    </row>
    <row r="383" spans="1:10" s="46" customFormat="1" ht="51" customHeight="1">
      <c r="A383" s="211"/>
      <c r="B383" s="212"/>
      <c r="C383" s="213" t="s">
        <v>472</v>
      </c>
      <c r="D383" s="30" t="s">
        <v>192</v>
      </c>
      <c r="E383" s="26" t="s">
        <v>629</v>
      </c>
      <c r="F383" s="26" t="s">
        <v>630</v>
      </c>
      <c r="G383" s="26" t="s">
        <v>563</v>
      </c>
      <c r="H383" s="86">
        <f>398.7</f>
        <v>398.7</v>
      </c>
      <c r="I383" s="86">
        <f>367.2</f>
        <v>367.2</v>
      </c>
      <c r="J383" s="86">
        <f>367.2</f>
        <v>367.2</v>
      </c>
    </row>
    <row r="384" spans="1:10" s="46" customFormat="1" ht="51" customHeight="1">
      <c r="A384" s="211"/>
      <c r="B384" s="212"/>
      <c r="C384" s="214"/>
      <c r="D384" s="30" t="s">
        <v>192</v>
      </c>
      <c r="E384" s="26" t="s">
        <v>629</v>
      </c>
      <c r="F384" s="26" t="s">
        <v>630</v>
      </c>
      <c r="G384" s="26" t="s">
        <v>610</v>
      </c>
      <c r="H384" s="86">
        <v>96.1</v>
      </c>
      <c r="I384" s="86">
        <v>96</v>
      </c>
      <c r="J384" s="86">
        <v>96</v>
      </c>
    </row>
    <row r="385" spans="1:10" s="46" customFormat="1" ht="51" customHeight="1">
      <c r="A385" s="215"/>
      <c r="B385" s="216"/>
      <c r="C385" s="217"/>
      <c r="D385" s="30" t="s">
        <v>192</v>
      </c>
      <c r="E385" s="26" t="s">
        <v>523</v>
      </c>
      <c r="F385" s="80" t="s">
        <v>631</v>
      </c>
      <c r="G385" s="80">
        <v>612</v>
      </c>
      <c r="H385" s="86">
        <f>89.3+1761.6</f>
        <v>1850.8999999999999</v>
      </c>
      <c r="I385" s="86">
        <f>89.3+1761.6</f>
        <v>1850.8999999999999</v>
      </c>
      <c r="J385" s="86">
        <f>89.3+1761.6</f>
        <v>1850.8999999999999</v>
      </c>
    </row>
    <row r="386" spans="1:10" s="46" customFormat="1" ht="51" customHeight="1">
      <c r="A386" s="218" t="s">
        <v>603</v>
      </c>
      <c r="B386" s="219" t="s">
        <v>634</v>
      </c>
      <c r="C386" s="37"/>
      <c r="D386" s="30"/>
      <c r="E386" s="80"/>
      <c r="F386" s="80"/>
      <c r="G386" s="80"/>
      <c r="H386" s="30"/>
      <c r="I386" s="30"/>
      <c r="J386" s="30"/>
    </row>
    <row r="387" spans="1:10" s="46" customFormat="1" ht="51" customHeight="1">
      <c r="A387" s="218" t="s">
        <v>607</v>
      </c>
      <c r="B387" s="219" t="s">
        <v>635</v>
      </c>
      <c r="C387" s="37"/>
      <c r="D387" s="30"/>
      <c r="E387" s="80"/>
      <c r="F387" s="80"/>
      <c r="G387" s="80"/>
      <c r="H387" s="30"/>
      <c r="I387" s="30"/>
      <c r="J387" s="30"/>
    </row>
    <row r="388" spans="1:10" s="46" customFormat="1" ht="51" customHeight="1">
      <c r="A388" s="220" t="s">
        <v>620</v>
      </c>
      <c r="B388" s="219" t="s">
        <v>636</v>
      </c>
      <c r="C388" s="37"/>
      <c r="D388" s="30"/>
      <c r="E388" s="80"/>
      <c r="F388" s="80"/>
      <c r="G388" s="80"/>
      <c r="H388" s="30"/>
      <c r="I388" s="30"/>
      <c r="J388" s="30"/>
    </row>
    <row r="389" spans="1:10" s="46" customFormat="1" ht="67.5" customHeight="1">
      <c r="A389" s="221" t="s">
        <v>622</v>
      </c>
      <c r="B389" s="219" t="s">
        <v>637</v>
      </c>
      <c r="C389" s="37"/>
      <c r="D389" s="30"/>
      <c r="E389" s="80"/>
      <c r="F389" s="80"/>
      <c r="G389" s="80"/>
      <c r="H389" s="30"/>
      <c r="I389" s="30"/>
      <c r="J389" s="30"/>
    </row>
    <row r="390" spans="1:10" s="46" customFormat="1" ht="51.75" customHeight="1">
      <c r="A390" s="222" t="s">
        <v>638</v>
      </c>
      <c r="B390" s="223" t="s">
        <v>639</v>
      </c>
      <c r="C390" s="37" t="s">
        <v>33</v>
      </c>
      <c r="D390" s="224"/>
      <c r="E390" s="224"/>
      <c r="F390" s="224"/>
      <c r="G390" s="224"/>
      <c r="H390" s="225">
        <f>H392+H393+H394+H395+H396+H397+H398+H399+H400+H401+H402+H403</f>
        <v>24167.8</v>
      </c>
      <c r="I390" s="225">
        <f t="shared" ref="I390:J390" si="23">I392+I393+I394+I395+I396+I397+I398+I399+I400+I401+I402+I403</f>
        <v>24167.600000000002</v>
      </c>
      <c r="J390" s="225">
        <f t="shared" si="23"/>
        <v>24167.600000000002</v>
      </c>
    </row>
    <row r="391" spans="1:10" s="46" customFormat="1" ht="33.75" customHeight="1">
      <c r="A391" s="226"/>
      <c r="B391" s="227"/>
      <c r="C391" s="37" t="s">
        <v>34</v>
      </c>
      <c r="D391" s="224"/>
      <c r="E391" s="224"/>
      <c r="F391" s="224"/>
      <c r="G391" s="224"/>
      <c r="H391" s="224"/>
      <c r="I391" s="224"/>
      <c r="J391" s="224"/>
    </row>
    <row r="392" spans="1:10" s="46" customFormat="1" ht="66.75" customHeight="1">
      <c r="A392" s="226"/>
      <c r="B392" s="227"/>
      <c r="C392" s="228" t="s">
        <v>471</v>
      </c>
      <c r="D392" s="30" t="s">
        <v>476</v>
      </c>
      <c r="E392" s="229" t="s">
        <v>523</v>
      </c>
      <c r="F392" s="229" t="s">
        <v>640</v>
      </c>
      <c r="G392" s="229" t="s">
        <v>641</v>
      </c>
      <c r="H392" s="230">
        <f>68.6</f>
        <v>68.599999999999994</v>
      </c>
      <c r="I392" s="230">
        <v>68.599999999999994</v>
      </c>
      <c r="J392" s="230">
        <v>68.599999999999994</v>
      </c>
    </row>
    <row r="393" spans="1:10" s="46" customFormat="1" ht="66.75" customHeight="1">
      <c r="A393" s="226"/>
      <c r="B393" s="227"/>
      <c r="C393" s="231"/>
      <c r="D393" s="30" t="s">
        <v>476</v>
      </c>
      <c r="E393" s="229" t="s">
        <v>523</v>
      </c>
      <c r="F393" s="229" t="s">
        <v>640</v>
      </c>
      <c r="G393" s="229" t="s">
        <v>642</v>
      </c>
      <c r="H393" s="230">
        <v>20.7</v>
      </c>
      <c r="I393" s="230">
        <v>20.7</v>
      </c>
      <c r="J393" s="230">
        <v>20.7</v>
      </c>
    </row>
    <row r="394" spans="1:10" s="46" customFormat="1" ht="66.75" customHeight="1">
      <c r="A394" s="226"/>
      <c r="B394" s="227"/>
      <c r="C394" s="231"/>
      <c r="D394" s="30" t="s">
        <v>476</v>
      </c>
      <c r="E394" s="229" t="s">
        <v>523</v>
      </c>
      <c r="F394" s="229" t="s">
        <v>643</v>
      </c>
      <c r="G394" s="229" t="s">
        <v>641</v>
      </c>
      <c r="H394" s="230">
        <v>1097.9000000000001</v>
      </c>
      <c r="I394" s="230">
        <v>1097.9000000000001</v>
      </c>
      <c r="J394" s="230">
        <v>1097.9000000000001</v>
      </c>
    </row>
    <row r="395" spans="1:10" s="46" customFormat="1" ht="66.75" customHeight="1">
      <c r="A395" s="226"/>
      <c r="B395" s="227"/>
      <c r="C395" s="231"/>
      <c r="D395" s="30" t="s">
        <v>476</v>
      </c>
      <c r="E395" s="229" t="s">
        <v>523</v>
      </c>
      <c r="F395" s="229" t="s">
        <v>643</v>
      </c>
      <c r="G395" s="229" t="s">
        <v>642</v>
      </c>
      <c r="H395" s="230">
        <v>330.4</v>
      </c>
      <c r="I395" s="230">
        <v>330.4</v>
      </c>
      <c r="J395" s="230">
        <v>330.4</v>
      </c>
    </row>
    <row r="396" spans="1:10" s="46" customFormat="1" ht="66.75" customHeight="1">
      <c r="A396" s="226"/>
      <c r="B396" s="227"/>
      <c r="C396" s="231"/>
      <c r="D396" s="30" t="s">
        <v>476</v>
      </c>
      <c r="E396" s="229" t="s">
        <v>523</v>
      </c>
      <c r="F396" s="229" t="s">
        <v>643</v>
      </c>
      <c r="G396" s="229" t="s">
        <v>644</v>
      </c>
      <c r="H396" s="230">
        <v>10</v>
      </c>
      <c r="I396" s="230">
        <v>10</v>
      </c>
      <c r="J396" s="230">
        <v>10</v>
      </c>
    </row>
    <row r="397" spans="1:10" s="46" customFormat="1" ht="66.75" customHeight="1">
      <c r="A397" s="226"/>
      <c r="B397" s="227"/>
      <c r="C397" s="231"/>
      <c r="D397" s="30" t="s">
        <v>476</v>
      </c>
      <c r="E397" s="229" t="s">
        <v>523</v>
      </c>
      <c r="F397" s="229" t="s">
        <v>645</v>
      </c>
      <c r="G397" s="229" t="s">
        <v>588</v>
      </c>
      <c r="H397" s="230">
        <v>14748.5</v>
      </c>
      <c r="I397" s="230">
        <v>14748.5</v>
      </c>
      <c r="J397" s="230">
        <v>14748.5</v>
      </c>
    </row>
    <row r="398" spans="1:10" s="46" customFormat="1" ht="66.75" customHeight="1">
      <c r="A398" s="226"/>
      <c r="B398" s="227"/>
      <c r="C398" s="231"/>
      <c r="D398" s="30" t="s">
        <v>476</v>
      </c>
      <c r="E398" s="229" t="s">
        <v>523</v>
      </c>
      <c r="F398" s="229" t="s">
        <v>645</v>
      </c>
      <c r="G398" s="229" t="s">
        <v>587</v>
      </c>
      <c r="H398" s="230">
        <v>4400.8999999999996</v>
      </c>
      <c r="I398" s="230">
        <v>4400.8</v>
      </c>
      <c r="J398" s="230">
        <v>4400.8</v>
      </c>
    </row>
    <row r="399" spans="1:10" s="46" customFormat="1" ht="66.75" customHeight="1">
      <c r="A399" s="226"/>
      <c r="B399" s="227"/>
      <c r="C399" s="231"/>
      <c r="D399" s="30" t="s">
        <v>476</v>
      </c>
      <c r="E399" s="229" t="s">
        <v>523</v>
      </c>
      <c r="F399" s="229" t="s">
        <v>645</v>
      </c>
      <c r="G399" s="229" t="s">
        <v>644</v>
      </c>
      <c r="H399" s="230">
        <v>1399</v>
      </c>
      <c r="I399" s="230">
        <v>1399</v>
      </c>
      <c r="J399" s="230">
        <v>1399</v>
      </c>
    </row>
    <row r="400" spans="1:10" s="46" customFormat="1" ht="66.75" customHeight="1">
      <c r="A400" s="226"/>
      <c r="B400" s="227"/>
      <c r="C400" s="231"/>
      <c r="D400" s="30" t="s">
        <v>476</v>
      </c>
      <c r="E400" s="229" t="s">
        <v>523</v>
      </c>
      <c r="F400" s="229" t="s">
        <v>645</v>
      </c>
      <c r="G400" s="229" t="s">
        <v>563</v>
      </c>
      <c r="H400" s="230">
        <v>1310.3</v>
      </c>
      <c r="I400" s="230">
        <v>1310.2</v>
      </c>
      <c r="J400" s="230">
        <v>1310.2</v>
      </c>
    </row>
    <row r="401" spans="1:10" s="46" customFormat="1" ht="66.75" customHeight="1">
      <c r="A401" s="226"/>
      <c r="B401" s="227"/>
      <c r="C401" s="231"/>
      <c r="D401" s="30" t="s">
        <v>476</v>
      </c>
      <c r="E401" s="229" t="s">
        <v>523</v>
      </c>
      <c r="F401" s="229" t="s">
        <v>645</v>
      </c>
      <c r="G401" s="229" t="s">
        <v>646</v>
      </c>
      <c r="H401" s="232">
        <v>675.2</v>
      </c>
      <c r="I401" s="232">
        <v>675.2</v>
      </c>
      <c r="J401" s="232">
        <v>675.2</v>
      </c>
    </row>
    <row r="402" spans="1:10" s="46" customFormat="1" ht="66.75" customHeight="1">
      <c r="A402" s="226"/>
      <c r="B402" s="227"/>
      <c r="C402" s="231"/>
      <c r="D402" s="30" t="s">
        <v>476</v>
      </c>
      <c r="E402" s="229" t="s">
        <v>523</v>
      </c>
      <c r="F402" s="229" t="s">
        <v>645</v>
      </c>
      <c r="G402" s="229" t="s">
        <v>647</v>
      </c>
      <c r="H402" s="230">
        <v>104.7</v>
      </c>
      <c r="I402" s="230">
        <v>104.7</v>
      </c>
      <c r="J402" s="230">
        <v>104.7</v>
      </c>
    </row>
    <row r="403" spans="1:10" s="46" customFormat="1" ht="66.75" customHeight="1">
      <c r="A403" s="233"/>
      <c r="B403" s="234"/>
      <c r="C403" s="235"/>
      <c r="D403" s="30" t="s">
        <v>476</v>
      </c>
      <c r="E403" s="229" t="s">
        <v>523</v>
      </c>
      <c r="F403" s="229" t="s">
        <v>645</v>
      </c>
      <c r="G403" s="229" t="s">
        <v>648</v>
      </c>
      <c r="H403" s="230">
        <v>1.6</v>
      </c>
      <c r="I403" s="230">
        <v>1.6</v>
      </c>
      <c r="J403" s="230">
        <v>1.6</v>
      </c>
    </row>
    <row r="404" spans="1:10" s="46" customFormat="1" ht="57" customHeight="1">
      <c r="A404" s="209" t="s">
        <v>603</v>
      </c>
      <c r="B404" s="223" t="s">
        <v>649</v>
      </c>
      <c r="C404" s="37" t="s">
        <v>33</v>
      </c>
      <c r="D404" s="224"/>
      <c r="E404" s="224"/>
      <c r="F404" s="224"/>
      <c r="G404" s="224"/>
      <c r="H404" s="225">
        <f>H406+H407+H408+H409+H410+H411+H412+H413+H414+H415+H416+H417</f>
        <v>24167.8</v>
      </c>
      <c r="I404" s="225">
        <f t="shared" ref="I404:J404" si="24">I406+I407+I408+I409+I410+I411+I412+I413+I414+I415+I416+I417</f>
        <v>24167.600000000002</v>
      </c>
      <c r="J404" s="225">
        <f t="shared" si="24"/>
        <v>24167.600000000002</v>
      </c>
    </row>
    <row r="405" spans="1:10" s="46" customFormat="1" ht="24.75" customHeight="1">
      <c r="A405" s="211"/>
      <c r="B405" s="227"/>
      <c r="C405" s="37" t="s">
        <v>34</v>
      </c>
      <c r="D405" s="224"/>
      <c r="E405" s="224"/>
      <c r="F405" s="224"/>
      <c r="G405" s="224"/>
      <c r="H405" s="224"/>
      <c r="I405" s="224"/>
      <c r="J405" s="224"/>
    </row>
    <row r="406" spans="1:10" s="46" customFormat="1" ht="66.75" customHeight="1">
      <c r="A406" s="211"/>
      <c r="B406" s="227"/>
      <c r="C406" s="228" t="s">
        <v>471</v>
      </c>
      <c r="D406" s="30" t="s">
        <v>476</v>
      </c>
      <c r="E406" s="229" t="s">
        <v>523</v>
      </c>
      <c r="F406" s="229" t="s">
        <v>640</v>
      </c>
      <c r="G406" s="229" t="s">
        <v>641</v>
      </c>
      <c r="H406" s="230">
        <f>68.6</f>
        <v>68.599999999999994</v>
      </c>
      <c r="I406" s="230">
        <v>68.599999999999994</v>
      </c>
      <c r="J406" s="230">
        <v>68.599999999999994</v>
      </c>
    </row>
    <row r="407" spans="1:10" s="46" customFormat="1" ht="66.75" customHeight="1">
      <c r="A407" s="211"/>
      <c r="B407" s="227"/>
      <c r="C407" s="231"/>
      <c r="D407" s="30" t="s">
        <v>476</v>
      </c>
      <c r="E407" s="229" t="s">
        <v>523</v>
      </c>
      <c r="F407" s="229" t="s">
        <v>640</v>
      </c>
      <c r="G407" s="229" t="s">
        <v>642</v>
      </c>
      <c r="H407" s="230">
        <v>20.7</v>
      </c>
      <c r="I407" s="230">
        <v>20.7</v>
      </c>
      <c r="J407" s="230">
        <v>20.7</v>
      </c>
    </row>
    <row r="408" spans="1:10" s="46" customFormat="1" ht="66.75" customHeight="1">
      <c r="A408" s="211"/>
      <c r="B408" s="227"/>
      <c r="C408" s="231"/>
      <c r="D408" s="30" t="s">
        <v>476</v>
      </c>
      <c r="E408" s="229" t="s">
        <v>523</v>
      </c>
      <c r="F408" s="229" t="s">
        <v>643</v>
      </c>
      <c r="G408" s="229" t="s">
        <v>641</v>
      </c>
      <c r="H408" s="230">
        <v>1097.9000000000001</v>
      </c>
      <c r="I408" s="230">
        <v>1097.9000000000001</v>
      </c>
      <c r="J408" s="230">
        <v>1097.9000000000001</v>
      </c>
    </row>
    <row r="409" spans="1:10" s="46" customFormat="1" ht="66.75" customHeight="1">
      <c r="A409" s="211"/>
      <c r="B409" s="227"/>
      <c r="C409" s="231"/>
      <c r="D409" s="30" t="s">
        <v>476</v>
      </c>
      <c r="E409" s="229" t="s">
        <v>523</v>
      </c>
      <c r="F409" s="229" t="s">
        <v>643</v>
      </c>
      <c r="G409" s="229" t="s">
        <v>642</v>
      </c>
      <c r="H409" s="230">
        <v>330.4</v>
      </c>
      <c r="I409" s="230">
        <v>330.4</v>
      </c>
      <c r="J409" s="230">
        <v>330.4</v>
      </c>
    </row>
    <row r="410" spans="1:10" s="46" customFormat="1" ht="66.75" customHeight="1">
      <c r="A410" s="211"/>
      <c r="B410" s="227"/>
      <c r="C410" s="231"/>
      <c r="D410" s="30" t="s">
        <v>476</v>
      </c>
      <c r="E410" s="229" t="s">
        <v>523</v>
      </c>
      <c r="F410" s="229" t="s">
        <v>643</v>
      </c>
      <c r="G410" s="229" t="s">
        <v>644</v>
      </c>
      <c r="H410" s="230">
        <v>10</v>
      </c>
      <c r="I410" s="230">
        <v>10</v>
      </c>
      <c r="J410" s="230">
        <v>10</v>
      </c>
    </row>
    <row r="411" spans="1:10" s="46" customFormat="1" ht="66.75" customHeight="1">
      <c r="A411" s="211"/>
      <c r="B411" s="227"/>
      <c r="C411" s="231"/>
      <c r="D411" s="30" t="s">
        <v>476</v>
      </c>
      <c r="E411" s="229" t="s">
        <v>523</v>
      </c>
      <c r="F411" s="229" t="s">
        <v>645</v>
      </c>
      <c r="G411" s="229" t="s">
        <v>588</v>
      </c>
      <c r="H411" s="230">
        <v>14748.5</v>
      </c>
      <c r="I411" s="230">
        <v>14748.5</v>
      </c>
      <c r="J411" s="230">
        <v>14748.5</v>
      </c>
    </row>
    <row r="412" spans="1:10" s="46" customFormat="1" ht="66.75" customHeight="1">
      <c r="A412" s="211"/>
      <c r="B412" s="227"/>
      <c r="C412" s="231"/>
      <c r="D412" s="30" t="s">
        <v>476</v>
      </c>
      <c r="E412" s="229" t="s">
        <v>523</v>
      </c>
      <c r="F412" s="229" t="s">
        <v>645</v>
      </c>
      <c r="G412" s="229" t="s">
        <v>587</v>
      </c>
      <c r="H412" s="230">
        <v>4400.8999999999996</v>
      </c>
      <c r="I412" s="230">
        <v>4400.8</v>
      </c>
      <c r="J412" s="230">
        <v>4400.8</v>
      </c>
    </row>
    <row r="413" spans="1:10" s="46" customFormat="1" ht="66.75" customHeight="1">
      <c r="A413" s="211"/>
      <c r="B413" s="227"/>
      <c r="C413" s="231"/>
      <c r="D413" s="30" t="s">
        <v>476</v>
      </c>
      <c r="E413" s="229" t="s">
        <v>523</v>
      </c>
      <c r="F413" s="229" t="s">
        <v>645</v>
      </c>
      <c r="G413" s="229" t="s">
        <v>644</v>
      </c>
      <c r="H413" s="230">
        <v>1399</v>
      </c>
      <c r="I413" s="230">
        <v>1399</v>
      </c>
      <c r="J413" s="230">
        <v>1399</v>
      </c>
    </row>
    <row r="414" spans="1:10" s="46" customFormat="1" ht="66.75" customHeight="1">
      <c r="A414" s="211"/>
      <c r="B414" s="227"/>
      <c r="C414" s="231"/>
      <c r="D414" s="30" t="s">
        <v>476</v>
      </c>
      <c r="E414" s="229" t="s">
        <v>523</v>
      </c>
      <c r="F414" s="229" t="s">
        <v>645</v>
      </c>
      <c r="G414" s="229" t="s">
        <v>563</v>
      </c>
      <c r="H414" s="230">
        <v>1310.3</v>
      </c>
      <c r="I414" s="230">
        <v>1310.2</v>
      </c>
      <c r="J414" s="230">
        <v>1310.2</v>
      </c>
    </row>
    <row r="415" spans="1:10" s="46" customFormat="1" ht="66.75" customHeight="1">
      <c r="A415" s="211"/>
      <c r="B415" s="227"/>
      <c r="C415" s="231"/>
      <c r="D415" s="30" t="s">
        <v>476</v>
      </c>
      <c r="E415" s="229" t="s">
        <v>523</v>
      </c>
      <c r="F415" s="229" t="s">
        <v>645</v>
      </c>
      <c r="G415" s="229" t="s">
        <v>646</v>
      </c>
      <c r="H415" s="232">
        <v>675.2</v>
      </c>
      <c r="I415" s="232">
        <v>675.2</v>
      </c>
      <c r="J415" s="232">
        <v>675.2</v>
      </c>
    </row>
    <row r="416" spans="1:10" s="46" customFormat="1" ht="66.75" customHeight="1">
      <c r="A416" s="211"/>
      <c r="B416" s="227"/>
      <c r="C416" s="231"/>
      <c r="D416" s="30" t="s">
        <v>476</v>
      </c>
      <c r="E416" s="229" t="s">
        <v>523</v>
      </c>
      <c r="F416" s="229" t="s">
        <v>645</v>
      </c>
      <c r="G416" s="229" t="s">
        <v>647</v>
      </c>
      <c r="H416" s="230">
        <v>104.7</v>
      </c>
      <c r="I416" s="230">
        <v>104.7</v>
      </c>
      <c r="J416" s="230">
        <v>104.7</v>
      </c>
    </row>
    <row r="417" spans="1:10" s="46" customFormat="1" ht="66.75" customHeight="1">
      <c r="A417" s="215"/>
      <c r="B417" s="234"/>
      <c r="C417" s="235"/>
      <c r="D417" s="30" t="s">
        <v>476</v>
      </c>
      <c r="E417" s="229" t="s">
        <v>523</v>
      </c>
      <c r="F417" s="229" t="s">
        <v>645</v>
      </c>
      <c r="G417" s="229" t="s">
        <v>648</v>
      </c>
      <c r="H417" s="230">
        <v>1.6</v>
      </c>
      <c r="I417" s="230">
        <v>1.6</v>
      </c>
      <c r="J417" s="230">
        <v>1.6</v>
      </c>
    </row>
    <row r="418" spans="1:10" s="46" customFormat="1" ht="53.25" customHeight="1">
      <c r="A418" s="221" t="s">
        <v>607</v>
      </c>
      <c r="B418" s="219" t="s">
        <v>650</v>
      </c>
      <c r="C418" s="224"/>
      <c r="D418" s="224"/>
      <c r="E418" s="224"/>
      <c r="F418" s="224"/>
      <c r="G418" s="224"/>
      <c r="H418" s="224"/>
      <c r="I418" s="224"/>
      <c r="J418" s="224"/>
    </row>
    <row r="419" spans="1:10" ht="36">
      <c r="A419" s="221" t="s">
        <v>576</v>
      </c>
      <c r="B419" s="77" t="s">
        <v>651</v>
      </c>
      <c r="C419" s="224"/>
      <c r="D419" s="224"/>
      <c r="E419" s="224"/>
      <c r="F419" s="224"/>
      <c r="G419" s="224"/>
      <c r="H419" s="224"/>
      <c r="I419" s="224"/>
      <c r="J419" s="224"/>
    </row>
    <row r="420" spans="1:10" ht="18.75" customHeight="1">
      <c r="A420" s="175" t="s">
        <v>652</v>
      </c>
      <c r="B420" s="200" t="s">
        <v>653</v>
      </c>
      <c r="C420" s="37" t="s">
        <v>33</v>
      </c>
      <c r="D420" s="30"/>
      <c r="E420" s="80"/>
      <c r="F420" s="80"/>
      <c r="G420" s="80"/>
      <c r="H420" s="86">
        <f>H422+H423+H424+H425</f>
        <v>800</v>
      </c>
      <c r="I420" s="86">
        <f t="shared" ref="I420:J420" si="25">I422+I423+I424+I425</f>
        <v>800</v>
      </c>
      <c r="J420" s="86">
        <f t="shared" si="25"/>
        <v>800</v>
      </c>
    </row>
    <row r="421" spans="1:10" ht="18.75" customHeight="1">
      <c r="A421" s="178"/>
      <c r="B421" s="201"/>
      <c r="C421" s="37" t="s">
        <v>34</v>
      </c>
      <c r="D421" s="30"/>
      <c r="E421" s="80"/>
      <c r="F421" s="80"/>
      <c r="G421" s="80"/>
      <c r="H421" s="86"/>
      <c r="I421" s="86"/>
      <c r="J421" s="86"/>
    </row>
    <row r="422" spans="1:10" ht="18.75" customHeight="1">
      <c r="A422" s="180"/>
      <c r="B422" s="204"/>
      <c r="C422" s="37" t="s">
        <v>471</v>
      </c>
      <c r="D422" s="30" t="s">
        <v>586</v>
      </c>
      <c r="E422" s="26" t="s">
        <v>629</v>
      </c>
      <c r="F422" s="80">
        <v>260180310</v>
      </c>
      <c r="G422" s="80">
        <v>244</v>
      </c>
      <c r="H422" s="86">
        <v>800</v>
      </c>
      <c r="I422" s="86">
        <v>800</v>
      </c>
      <c r="J422" s="86">
        <v>800</v>
      </c>
    </row>
    <row r="423" spans="1:10" ht="42.75" customHeight="1">
      <c r="A423" s="76" t="s">
        <v>603</v>
      </c>
      <c r="B423" s="77" t="s">
        <v>654</v>
      </c>
      <c r="C423" s="224"/>
      <c r="D423" s="224"/>
      <c r="E423" s="224"/>
      <c r="F423" s="224"/>
      <c r="G423" s="224"/>
      <c r="H423" s="224"/>
      <c r="I423" s="224"/>
      <c r="J423" s="224"/>
    </row>
    <row r="424" spans="1:10" ht="48" customHeight="1">
      <c r="A424" s="76" t="s">
        <v>607</v>
      </c>
      <c r="B424" s="77" t="s">
        <v>655</v>
      </c>
      <c r="C424" s="224"/>
      <c r="D424" s="224"/>
      <c r="E424" s="224"/>
      <c r="F424" s="224"/>
      <c r="G424" s="224"/>
      <c r="H424" s="224"/>
      <c r="I424" s="224"/>
      <c r="J424" s="224"/>
    </row>
    <row r="425" spans="1:10" ht="62.25" customHeight="1">
      <c r="A425" s="76" t="s">
        <v>576</v>
      </c>
      <c r="B425" s="77" t="s">
        <v>656</v>
      </c>
      <c r="C425" s="224"/>
      <c r="D425" s="224"/>
      <c r="E425" s="224"/>
      <c r="F425" s="224"/>
      <c r="G425" s="224"/>
      <c r="H425" s="224"/>
      <c r="I425" s="224"/>
      <c r="J425" s="224"/>
    </row>
    <row r="426" spans="1:10" ht="62.25" customHeight="1">
      <c r="A426" s="76" t="s">
        <v>622</v>
      </c>
      <c r="B426" s="77" t="s">
        <v>657</v>
      </c>
      <c r="C426" s="224"/>
      <c r="D426" s="224"/>
      <c r="E426" s="224"/>
      <c r="F426" s="224"/>
      <c r="G426" s="224"/>
      <c r="H426" s="224"/>
      <c r="I426" s="224"/>
      <c r="J426" s="224"/>
    </row>
    <row r="427" spans="1:10" ht="62.25" customHeight="1">
      <c r="A427" s="76" t="s">
        <v>624</v>
      </c>
      <c r="B427" s="77" t="s">
        <v>658</v>
      </c>
      <c r="C427" s="224"/>
      <c r="D427" s="224"/>
      <c r="E427" s="224"/>
      <c r="F427" s="224"/>
      <c r="G427" s="224"/>
      <c r="H427" s="224"/>
      <c r="I427" s="224"/>
      <c r="J427" s="224"/>
    </row>
    <row r="428" spans="1:10" ht="62.25" customHeight="1">
      <c r="A428" s="76" t="s">
        <v>626</v>
      </c>
      <c r="B428" s="77" t="s">
        <v>659</v>
      </c>
      <c r="C428" s="224"/>
      <c r="D428" s="224"/>
      <c r="E428" s="224"/>
      <c r="F428" s="224"/>
      <c r="G428" s="224"/>
      <c r="H428" s="224"/>
      <c r="I428" s="224"/>
      <c r="J428" s="224"/>
    </row>
    <row r="429" spans="1:10" ht="62.25" customHeight="1">
      <c r="A429" s="76" t="s">
        <v>660</v>
      </c>
      <c r="B429" s="77" t="s">
        <v>661</v>
      </c>
      <c r="C429" s="224"/>
      <c r="D429" s="224"/>
      <c r="E429" s="224"/>
      <c r="F429" s="224"/>
      <c r="G429" s="224"/>
      <c r="H429" s="224"/>
      <c r="I429" s="224"/>
      <c r="J429" s="224"/>
    </row>
    <row r="430" spans="1:10" ht="62.25" customHeight="1">
      <c r="A430" s="76" t="s">
        <v>662</v>
      </c>
      <c r="B430" s="77" t="s">
        <v>663</v>
      </c>
      <c r="C430" s="224"/>
      <c r="D430" s="224"/>
      <c r="E430" s="224"/>
      <c r="F430" s="224"/>
      <c r="G430" s="224"/>
      <c r="H430" s="224"/>
      <c r="I430" s="224"/>
      <c r="J430" s="224"/>
    </row>
    <row r="431" spans="1:10" s="237" customFormat="1" ht="18" customHeight="1">
      <c r="A431" s="307" t="s">
        <v>30</v>
      </c>
      <c r="B431" s="308" t="s">
        <v>664</v>
      </c>
      <c r="C431" s="167" t="s">
        <v>33</v>
      </c>
      <c r="D431" s="169"/>
      <c r="E431" s="169"/>
      <c r="F431" s="169"/>
      <c r="G431" s="169"/>
      <c r="H431" s="169">
        <f>H434+H435+H436</f>
        <v>210136.6</v>
      </c>
      <c r="I431" s="169">
        <v>210056.2</v>
      </c>
      <c r="J431" s="169">
        <f t="shared" ref="J431" si="26">J434+J435+J436</f>
        <v>210056.2</v>
      </c>
    </row>
    <row r="432" spans="1:10" s="237" customFormat="1" ht="18">
      <c r="A432" s="309"/>
      <c r="B432" s="308"/>
      <c r="C432" s="167" t="s">
        <v>34</v>
      </c>
      <c r="D432" s="169"/>
      <c r="E432" s="169"/>
      <c r="F432" s="169"/>
      <c r="G432" s="169"/>
      <c r="H432" s="169"/>
      <c r="I432" s="169"/>
      <c r="J432" s="169"/>
    </row>
    <row r="433" spans="1:10" s="237" customFormat="1" ht="18">
      <c r="A433" s="309"/>
      <c r="B433" s="308"/>
      <c r="C433" s="167" t="s">
        <v>35</v>
      </c>
      <c r="D433" s="168"/>
      <c r="E433" s="169"/>
      <c r="F433" s="169"/>
      <c r="G433" s="169"/>
      <c r="H433" s="169"/>
      <c r="I433" s="169"/>
      <c r="J433" s="169"/>
    </row>
    <row r="434" spans="1:10" s="237" customFormat="1" ht="36">
      <c r="A434" s="309"/>
      <c r="B434" s="308"/>
      <c r="C434" s="167" t="s">
        <v>665</v>
      </c>
      <c r="D434" s="168"/>
      <c r="E434" s="169"/>
      <c r="F434" s="169"/>
      <c r="G434" s="169"/>
      <c r="H434" s="169">
        <v>124285.9</v>
      </c>
      <c r="I434" s="169">
        <v>124205.5</v>
      </c>
      <c r="J434" s="169">
        <v>124205.5</v>
      </c>
    </row>
    <row r="435" spans="1:10" s="237" customFormat="1" ht="18">
      <c r="A435" s="309"/>
      <c r="B435" s="308"/>
      <c r="C435" s="167" t="s">
        <v>666</v>
      </c>
      <c r="D435" s="168"/>
      <c r="E435" s="169"/>
      <c r="F435" s="169"/>
      <c r="G435" s="169"/>
      <c r="H435" s="169">
        <v>84228</v>
      </c>
      <c r="I435" s="169">
        <v>84228</v>
      </c>
      <c r="J435" s="169">
        <v>84228</v>
      </c>
    </row>
    <row r="436" spans="1:10" s="237" customFormat="1" ht="18">
      <c r="A436" s="310"/>
      <c r="B436" s="308"/>
      <c r="C436" s="167" t="s">
        <v>667</v>
      </c>
      <c r="D436" s="168"/>
      <c r="E436" s="169"/>
      <c r="F436" s="169"/>
      <c r="G436" s="169"/>
      <c r="H436" s="169">
        <v>1622.7</v>
      </c>
      <c r="I436" s="169">
        <v>1622.7</v>
      </c>
      <c r="J436" s="169">
        <v>1622.7</v>
      </c>
    </row>
    <row r="437" spans="1:10" s="243" customFormat="1" ht="34.200000000000003" customHeight="1">
      <c r="A437" s="241" t="s">
        <v>23</v>
      </c>
      <c r="B437" s="242" t="s">
        <v>668</v>
      </c>
      <c r="C437" s="240" t="s">
        <v>33</v>
      </c>
      <c r="D437" s="184"/>
      <c r="E437" s="194"/>
      <c r="F437" s="194"/>
      <c r="G437" s="194"/>
      <c r="H437" s="185" t="s">
        <v>669</v>
      </c>
      <c r="I437" s="185" t="s">
        <v>670</v>
      </c>
      <c r="J437" s="185" t="s">
        <v>670</v>
      </c>
    </row>
    <row r="438" spans="1:10" s="243" customFormat="1" ht="34.200000000000003" customHeight="1">
      <c r="A438" s="244"/>
      <c r="B438" s="245"/>
      <c r="C438" s="240" t="s">
        <v>34</v>
      </c>
      <c r="D438" s="184"/>
      <c r="E438" s="194"/>
      <c r="F438" s="194"/>
      <c r="G438" s="194"/>
      <c r="H438" s="185"/>
      <c r="I438" s="185"/>
      <c r="J438" s="185"/>
    </row>
    <row r="439" spans="1:10" s="243" customFormat="1" ht="34.200000000000003" customHeight="1">
      <c r="A439" s="244"/>
      <c r="B439" s="245"/>
      <c r="C439" s="240" t="s">
        <v>665</v>
      </c>
      <c r="D439" s="184"/>
      <c r="E439" s="194"/>
      <c r="F439" s="194"/>
      <c r="G439" s="194"/>
      <c r="H439" s="185" t="s">
        <v>669</v>
      </c>
      <c r="I439" s="185" t="s">
        <v>670</v>
      </c>
      <c r="J439" s="185" t="s">
        <v>670</v>
      </c>
    </row>
    <row r="440" spans="1:10" s="243" customFormat="1" ht="34.200000000000003" customHeight="1">
      <c r="A440" s="244"/>
      <c r="B440" s="245"/>
      <c r="C440" s="240" t="s">
        <v>666</v>
      </c>
      <c r="D440" s="184"/>
      <c r="E440" s="194"/>
      <c r="F440" s="194"/>
      <c r="G440" s="194"/>
      <c r="H440" s="185"/>
      <c r="I440" s="185"/>
      <c r="J440" s="185"/>
    </row>
    <row r="441" spans="1:10" s="243" customFormat="1" ht="34.200000000000003" customHeight="1">
      <c r="A441" s="246"/>
      <c r="B441" s="247"/>
      <c r="C441" s="240" t="s">
        <v>667</v>
      </c>
      <c r="D441" s="184"/>
      <c r="E441" s="194"/>
      <c r="F441" s="194"/>
      <c r="G441" s="194"/>
      <c r="H441" s="185"/>
      <c r="I441" s="185"/>
      <c r="J441" s="185"/>
    </row>
    <row r="442" spans="1:10" s="243" customFormat="1" ht="18" customHeight="1">
      <c r="A442" s="248" t="s">
        <v>671</v>
      </c>
      <c r="B442" s="248" t="s">
        <v>672</v>
      </c>
      <c r="C442" s="240" t="s">
        <v>33</v>
      </c>
      <c r="D442" s="249"/>
      <c r="E442" s="194"/>
      <c r="F442" s="194"/>
      <c r="G442" s="194"/>
      <c r="H442" s="250">
        <v>5177.5</v>
      </c>
      <c r="I442" s="250">
        <v>5177.5</v>
      </c>
      <c r="J442" s="250">
        <v>5177.5</v>
      </c>
    </row>
    <row r="443" spans="1:10" s="243" customFormat="1" ht="18">
      <c r="A443" s="244"/>
      <c r="B443" s="251"/>
      <c r="C443" s="240" t="s">
        <v>34</v>
      </c>
      <c r="D443" s="249"/>
      <c r="E443" s="194"/>
      <c r="F443" s="194"/>
      <c r="G443" s="194"/>
      <c r="H443" s="252"/>
      <c r="I443" s="252"/>
      <c r="J443" s="252"/>
    </row>
    <row r="444" spans="1:10" s="243" customFormat="1" ht="36">
      <c r="A444" s="244"/>
      <c r="B444" s="251"/>
      <c r="C444" s="240" t="s">
        <v>665</v>
      </c>
      <c r="D444" s="185"/>
      <c r="E444" s="185"/>
      <c r="F444" s="185"/>
      <c r="G444" s="185"/>
      <c r="H444" s="250">
        <v>5177.5</v>
      </c>
      <c r="I444" s="250">
        <v>5177.5</v>
      </c>
      <c r="J444" s="250">
        <v>5177.5</v>
      </c>
    </row>
    <row r="445" spans="1:10" s="243" customFormat="1" ht="18">
      <c r="A445" s="244"/>
      <c r="B445" s="251"/>
      <c r="C445" s="240" t="s">
        <v>666</v>
      </c>
      <c r="D445" s="185"/>
      <c r="E445" s="194"/>
      <c r="F445" s="194"/>
      <c r="G445" s="194"/>
      <c r="H445" s="185"/>
      <c r="I445" s="185"/>
      <c r="J445" s="185"/>
    </row>
    <row r="446" spans="1:10" s="243" customFormat="1" ht="18">
      <c r="A446" s="246"/>
      <c r="B446" s="253"/>
      <c r="C446" s="240" t="s">
        <v>667</v>
      </c>
      <c r="D446" s="185"/>
      <c r="E446" s="194"/>
      <c r="F446" s="194"/>
      <c r="G446" s="194"/>
      <c r="H446" s="185"/>
      <c r="I446" s="185"/>
      <c r="J446" s="185"/>
    </row>
    <row r="447" spans="1:10" s="243" customFormat="1" ht="188.4" customHeight="1">
      <c r="A447" s="254" t="s">
        <v>32</v>
      </c>
      <c r="B447" s="255" t="s">
        <v>673</v>
      </c>
      <c r="C447" s="240" t="s">
        <v>674</v>
      </c>
      <c r="D447" s="185" t="s">
        <v>192</v>
      </c>
      <c r="E447" s="185" t="s">
        <v>675</v>
      </c>
      <c r="F447" s="185" t="s">
        <v>676</v>
      </c>
      <c r="G447" s="185" t="s">
        <v>677</v>
      </c>
      <c r="H447" s="185" t="s">
        <v>678</v>
      </c>
      <c r="I447" s="185" t="s">
        <v>678</v>
      </c>
      <c r="J447" s="185" t="s">
        <v>678</v>
      </c>
    </row>
    <row r="448" spans="1:10" s="243" customFormat="1" ht="206.4" customHeight="1">
      <c r="A448" s="254" t="s">
        <v>679</v>
      </c>
      <c r="B448" s="255" t="s">
        <v>680</v>
      </c>
      <c r="C448" s="240" t="s">
        <v>674</v>
      </c>
      <c r="D448" s="185" t="s">
        <v>192</v>
      </c>
      <c r="E448" s="185" t="s">
        <v>675</v>
      </c>
      <c r="F448" s="185" t="s">
        <v>676</v>
      </c>
      <c r="G448" s="185" t="s">
        <v>677</v>
      </c>
      <c r="H448" s="185" t="s">
        <v>681</v>
      </c>
      <c r="I448" s="185" t="s">
        <v>681</v>
      </c>
      <c r="J448" s="185" t="s">
        <v>681</v>
      </c>
    </row>
    <row r="449" spans="1:10" s="243" customFormat="1" ht="46.8" customHeight="1">
      <c r="A449" s="248" t="s">
        <v>682</v>
      </c>
      <c r="B449" s="248" t="s">
        <v>683</v>
      </c>
      <c r="C449" s="240" t="s">
        <v>33</v>
      </c>
      <c r="D449" s="184"/>
      <c r="E449" s="194"/>
      <c r="F449" s="194"/>
      <c r="G449" s="194"/>
      <c r="H449" s="185" t="s">
        <v>684</v>
      </c>
      <c r="I449" s="185" t="s">
        <v>685</v>
      </c>
      <c r="J449" s="185" t="s">
        <v>685</v>
      </c>
    </row>
    <row r="450" spans="1:10" s="243" customFormat="1" ht="46.8" customHeight="1">
      <c r="A450" s="244"/>
      <c r="B450" s="251"/>
      <c r="C450" s="240" t="s">
        <v>34</v>
      </c>
      <c r="D450" s="184"/>
      <c r="E450" s="194"/>
      <c r="F450" s="194"/>
      <c r="G450" s="194"/>
      <c r="H450" s="185"/>
      <c r="I450" s="185"/>
      <c r="J450" s="185"/>
    </row>
    <row r="451" spans="1:10" s="243" customFormat="1" ht="46.8" customHeight="1">
      <c r="A451" s="244"/>
      <c r="B451" s="251"/>
      <c r="C451" s="240" t="s">
        <v>665</v>
      </c>
      <c r="D451" s="184"/>
      <c r="E451" s="194"/>
      <c r="F451" s="194"/>
      <c r="G451" s="194"/>
      <c r="H451" s="185" t="s">
        <v>684</v>
      </c>
      <c r="I451" s="185" t="s">
        <v>685</v>
      </c>
      <c r="J451" s="185" t="s">
        <v>685</v>
      </c>
    </row>
    <row r="452" spans="1:10" s="243" customFormat="1" ht="46.8" customHeight="1">
      <c r="A452" s="244"/>
      <c r="B452" s="251"/>
      <c r="C452" s="240" t="s">
        <v>666</v>
      </c>
      <c r="D452" s="184"/>
      <c r="E452" s="194"/>
      <c r="F452" s="194"/>
      <c r="G452" s="194"/>
      <c r="H452" s="185"/>
      <c r="I452" s="185"/>
      <c r="J452" s="185"/>
    </row>
    <row r="453" spans="1:10" s="243" customFormat="1" ht="46.8" customHeight="1">
      <c r="A453" s="246"/>
      <c r="B453" s="253"/>
      <c r="C453" s="240" t="s">
        <v>667</v>
      </c>
      <c r="D453" s="184"/>
      <c r="E453" s="194"/>
      <c r="F453" s="194"/>
      <c r="G453" s="194"/>
      <c r="H453" s="185"/>
      <c r="I453" s="185"/>
      <c r="J453" s="185"/>
    </row>
    <row r="454" spans="1:10" s="243" customFormat="1" ht="126">
      <c r="A454" s="256" t="s">
        <v>686</v>
      </c>
      <c r="B454" s="256" t="s">
        <v>687</v>
      </c>
      <c r="C454" s="240" t="s">
        <v>674</v>
      </c>
      <c r="D454" s="185" t="s">
        <v>192</v>
      </c>
      <c r="E454" s="185" t="s">
        <v>592</v>
      </c>
      <c r="F454" s="185" t="s">
        <v>688</v>
      </c>
      <c r="G454" s="185" t="s">
        <v>644</v>
      </c>
      <c r="H454" s="185" t="s">
        <v>689</v>
      </c>
      <c r="I454" s="185" t="s">
        <v>690</v>
      </c>
      <c r="J454" s="185" t="s">
        <v>690</v>
      </c>
    </row>
    <row r="455" spans="1:10" s="243" customFormat="1" ht="61.8" customHeight="1">
      <c r="A455" s="256" t="s">
        <v>691</v>
      </c>
      <c r="B455" s="256" t="s">
        <v>692</v>
      </c>
      <c r="C455" s="240" t="s">
        <v>674</v>
      </c>
      <c r="D455" s="185" t="s">
        <v>192</v>
      </c>
      <c r="E455" s="185" t="s">
        <v>592</v>
      </c>
      <c r="F455" s="185" t="s">
        <v>688</v>
      </c>
      <c r="G455" s="185" t="s">
        <v>563</v>
      </c>
      <c r="H455" s="185" t="s">
        <v>693</v>
      </c>
      <c r="I455" s="185" t="s">
        <v>694</v>
      </c>
      <c r="J455" s="185" t="s">
        <v>694</v>
      </c>
    </row>
    <row r="456" spans="1:10" s="243" customFormat="1" ht="61.8" customHeight="1">
      <c r="A456" s="256" t="s">
        <v>695</v>
      </c>
      <c r="B456" s="256" t="s">
        <v>696</v>
      </c>
      <c r="C456" s="240" t="s">
        <v>674</v>
      </c>
      <c r="D456" s="185" t="s">
        <v>192</v>
      </c>
      <c r="E456" s="185" t="s">
        <v>592</v>
      </c>
      <c r="F456" s="185" t="s">
        <v>688</v>
      </c>
      <c r="G456" s="185" t="s">
        <v>648</v>
      </c>
      <c r="H456" s="185" t="s">
        <v>697</v>
      </c>
      <c r="I456" s="185" t="s">
        <v>697</v>
      </c>
      <c r="J456" s="185" t="s">
        <v>697</v>
      </c>
    </row>
    <row r="457" spans="1:10" s="243" customFormat="1" ht="28.8" customHeight="1">
      <c r="A457" s="257" t="s">
        <v>206</v>
      </c>
      <c r="B457" s="258" t="s">
        <v>698</v>
      </c>
      <c r="C457" s="240" t="s">
        <v>33</v>
      </c>
      <c r="D457" s="185"/>
      <c r="E457" s="185"/>
      <c r="F457" s="185"/>
      <c r="G457" s="185"/>
      <c r="H457" s="185"/>
      <c r="I457" s="185"/>
      <c r="J457" s="185"/>
    </row>
    <row r="458" spans="1:10" s="243" customFormat="1" ht="28.8" customHeight="1">
      <c r="A458" s="259"/>
      <c r="B458" s="260"/>
      <c r="C458" s="240" t="s">
        <v>34</v>
      </c>
      <c r="D458" s="185"/>
      <c r="E458" s="185"/>
      <c r="F458" s="185"/>
      <c r="G458" s="185"/>
      <c r="H458" s="185"/>
      <c r="I458" s="185"/>
      <c r="J458" s="185"/>
    </row>
    <row r="459" spans="1:10" s="243" customFormat="1" ht="39.6" customHeight="1">
      <c r="A459" s="259"/>
      <c r="B459" s="260"/>
      <c r="C459" s="240" t="s">
        <v>665</v>
      </c>
      <c r="D459" s="185"/>
      <c r="E459" s="185"/>
      <c r="F459" s="185"/>
      <c r="G459" s="185"/>
      <c r="H459" s="185"/>
      <c r="I459" s="185"/>
      <c r="J459" s="185"/>
    </row>
    <row r="460" spans="1:10" s="243" customFormat="1" ht="28.8" customHeight="1">
      <c r="A460" s="259"/>
      <c r="B460" s="260"/>
      <c r="C460" s="240" t="s">
        <v>666</v>
      </c>
      <c r="D460" s="185"/>
      <c r="E460" s="185"/>
      <c r="F460" s="185"/>
      <c r="G460" s="185"/>
      <c r="H460" s="185"/>
      <c r="I460" s="185"/>
      <c r="J460" s="185"/>
    </row>
    <row r="461" spans="1:10" s="243" customFormat="1" ht="28.8" customHeight="1">
      <c r="A461" s="261"/>
      <c r="B461" s="262"/>
      <c r="C461" s="240" t="s">
        <v>667</v>
      </c>
      <c r="D461" s="185"/>
      <c r="E461" s="185"/>
      <c r="F461" s="185"/>
      <c r="G461" s="185"/>
      <c r="H461" s="185"/>
      <c r="I461" s="185"/>
      <c r="J461" s="185"/>
    </row>
    <row r="462" spans="1:10" s="243" customFormat="1" ht="33.6" customHeight="1">
      <c r="A462" s="248" t="s">
        <v>207</v>
      </c>
      <c r="B462" s="263" t="s">
        <v>699</v>
      </c>
      <c r="C462" s="240" t="s">
        <v>33</v>
      </c>
      <c r="D462" s="264"/>
      <c r="E462" s="264"/>
      <c r="F462" s="264"/>
      <c r="G462" s="264"/>
      <c r="H462" s="185" t="s">
        <v>700</v>
      </c>
      <c r="I462" s="185" t="s">
        <v>701</v>
      </c>
      <c r="J462" s="185" t="s">
        <v>701</v>
      </c>
    </row>
    <row r="463" spans="1:10" s="243" customFormat="1" ht="18">
      <c r="A463" s="251"/>
      <c r="B463" s="263"/>
      <c r="C463" s="240" t="s">
        <v>34</v>
      </c>
      <c r="D463" s="185"/>
      <c r="E463" s="185"/>
      <c r="F463" s="185"/>
      <c r="G463" s="185"/>
      <c r="H463" s="185"/>
      <c r="I463" s="185"/>
      <c r="J463" s="185"/>
    </row>
    <row r="464" spans="1:10" s="243" customFormat="1" ht="36">
      <c r="A464" s="251"/>
      <c r="B464" s="263"/>
      <c r="C464" s="240" t="s">
        <v>665</v>
      </c>
      <c r="D464" s="185" t="s">
        <v>192</v>
      </c>
      <c r="E464" s="185" t="s">
        <v>592</v>
      </c>
      <c r="F464" s="185" t="s">
        <v>702</v>
      </c>
      <c r="G464" s="185" t="s">
        <v>563</v>
      </c>
      <c r="H464" s="185" t="s">
        <v>700</v>
      </c>
      <c r="I464" s="185" t="s">
        <v>701</v>
      </c>
      <c r="J464" s="185" t="s">
        <v>701</v>
      </c>
    </row>
    <row r="465" spans="1:10" s="243" customFormat="1" ht="18">
      <c r="A465" s="251"/>
      <c r="B465" s="263"/>
      <c r="C465" s="240" t="s">
        <v>666</v>
      </c>
      <c r="D465" s="185"/>
      <c r="E465" s="185"/>
      <c r="F465" s="185"/>
      <c r="G465" s="185"/>
      <c r="H465" s="185"/>
      <c r="I465" s="185"/>
      <c r="J465" s="185"/>
    </row>
    <row r="466" spans="1:10" s="243" customFormat="1" ht="18">
      <c r="A466" s="253"/>
      <c r="B466" s="263"/>
      <c r="C466" s="240" t="s">
        <v>667</v>
      </c>
      <c r="D466" s="185"/>
      <c r="E466" s="185"/>
      <c r="F466" s="185"/>
      <c r="G466" s="185"/>
      <c r="H466" s="185"/>
      <c r="I466" s="185"/>
      <c r="J466" s="185"/>
    </row>
    <row r="467" spans="1:10" s="243" customFormat="1" ht="59.4" customHeight="1">
      <c r="A467" s="254" t="s">
        <v>209</v>
      </c>
      <c r="B467" s="265" t="s">
        <v>703</v>
      </c>
      <c r="C467" s="240"/>
      <c r="D467" s="185"/>
      <c r="E467" s="185"/>
      <c r="F467" s="185"/>
      <c r="G467" s="185"/>
      <c r="H467" s="185"/>
      <c r="I467" s="185"/>
      <c r="J467" s="185"/>
    </row>
    <row r="468" spans="1:10" s="243" customFormat="1" ht="82.8" customHeight="1">
      <c r="A468" s="254" t="s">
        <v>210</v>
      </c>
      <c r="B468" s="265" t="s">
        <v>704</v>
      </c>
      <c r="C468" s="240"/>
      <c r="D468" s="185"/>
      <c r="E468" s="185"/>
      <c r="F468" s="185"/>
      <c r="G468" s="185"/>
      <c r="H468" s="185"/>
      <c r="I468" s="185"/>
      <c r="J468" s="185"/>
    </row>
    <row r="469" spans="1:10" s="243" customFormat="1" ht="55.8" customHeight="1">
      <c r="A469" s="254" t="s">
        <v>211</v>
      </c>
      <c r="B469" s="265" t="s">
        <v>705</v>
      </c>
      <c r="C469" s="240"/>
      <c r="D469" s="185"/>
      <c r="E469" s="185"/>
      <c r="F469" s="185"/>
      <c r="G469" s="185"/>
      <c r="H469" s="185"/>
      <c r="I469" s="185"/>
      <c r="J469" s="185"/>
    </row>
    <row r="470" spans="1:10" s="243" customFormat="1" ht="85.2" customHeight="1">
      <c r="A470" s="254" t="s">
        <v>706</v>
      </c>
      <c r="B470" s="265" t="s">
        <v>687</v>
      </c>
      <c r="C470" s="240"/>
      <c r="D470" s="185"/>
      <c r="E470" s="185"/>
      <c r="F470" s="185"/>
      <c r="G470" s="185"/>
      <c r="H470" s="185"/>
      <c r="I470" s="185"/>
      <c r="J470" s="185"/>
    </row>
    <row r="471" spans="1:10" s="243" customFormat="1" ht="54.6" customHeight="1">
      <c r="A471" s="254" t="s">
        <v>707</v>
      </c>
      <c r="B471" s="265" t="s">
        <v>696</v>
      </c>
      <c r="C471" s="240"/>
      <c r="D471" s="185"/>
      <c r="E471" s="185"/>
      <c r="F471" s="185"/>
      <c r="G471" s="185"/>
      <c r="H471" s="185"/>
      <c r="I471" s="185"/>
      <c r="J471" s="185"/>
    </row>
    <row r="472" spans="1:10" s="269" customFormat="1" ht="24.6" customHeight="1">
      <c r="A472" s="257" t="s">
        <v>708</v>
      </c>
      <c r="B472" s="266" t="s">
        <v>709</v>
      </c>
      <c r="C472" s="240" t="s">
        <v>33</v>
      </c>
      <c r="D472" s="267"/>
      <c r="E472" s="267"/>
      <c r="F472" s="267"/>
      <c r="G472" s="267"/>
      <c r="H472" s="268">
        <v>14173.4</v>
      </c>
      <c r="I472" s="268">
        <v>14173.3</v>
      </c>
      <c r="J472" s="268">
        <v>14173.3</v>
      </c>
    </row>
    <row r="473" spans="1:10" s="243" customFormat="1" ht="18">
      <c r="A473" s="259"/>
      <c r="B473" s="266"/>
      <c r="C473" s="240" t="s">
        <v>34</v>
      </c>
      <c r="D473" s="185"/>
      <c r="E473" s="185"/>
      <c r="F473" s="185"/>
      <c r="G473" s="185"/>
      <c r="H473" s="185"/>
      <c r="I473" s="185"/>
      <c r="J473" s="185"/>
    </row>
    <row r="474" spans="1:10" s="243" customFormat="1" ht="36">
      <c r="A474" s="259"/>
      <c r="B474" s="266"/>
      <c r="C474" s="240" t="s">
        <v>665</v>
      </c>
      <c r="D474" s="185" t="s">
        <v>192</v>
      </c>
      <c r="E474" s="185" t="s">
        <v>710</v>
      </c>
      <c r="F474" s="185" t="s">
        <v>711</v>
      </c>
      <c r="G474" s="185" t="s">
        <v>563</v>
      </c>
      <c r="H474" s="185" t="s">
        <v>712</v>
      </c>
      <c r="I474" s="185" t="s">
        <v>713</v>
      </c>
      <c r="J474" s="185" t="s">
        <v>713</v>
      </c>
    </row>
    <row r="475" spans="1:10" s="243" customFormat="1" ht="36">
      <c r="A475" s="259"/>
      <c r="B475" s="266"/>
      <c r="C475" s="240" t="s">
        <v>665</v>
      </c>
      <c r="D475" s="185" t="s">
        <v>192</v>
      </c>
      <c r="E475" s="185" t="s">
        <v>710</v>
      </c>
      <c r="F475" s="185" t="s">
        <v>714</v>
      </c>
      <c r="G475" s="185" t="s">
        <v>563</v>
      </c>
      <c r="H475" s="185" t="s">
        <v>715</v>
      </c>
      <c r="I475" s="185" t="s">
        <v>715</v>
      </c>
      <c r="J475" s="185" t="s">
        <v>715</v>
      </c>
    </row>
    <row r="476" spans="1:10" s="243" customFormat="1" ht="30" customHeight="1">
      <c r="A476" s="259"/>
      <c r="B476" s="266"/>
      <c r="C476" s="240" t="s">
        <v>666</v>
      </c>
      <c r="D476" s="185" t="s">
        <v>199</v>
      </c>
      <c r="E476" s="185" t="s">
        <v>710</v>
      </c>
      <c r="F476" s="185" t="s">
        <v>714</v>
      </c>
      <c r="G476" s="185" t="s">
        <v>716</v>
      </c>
      <c r="H476" s="185" t="s">
        <v>717</v>
      </c>
      <c r="I476" s="185" t="s">
        <v>717</v>
      </c>
      <c r="J476" s="185" t="s">
        <v>717</v>
      </c>
    </row>
    <row r="477" spans="1:10" s="243" customFormat="1" ht="18">
      <c r="A477" s="261"/>
      <c r="B477" s="266"/>
      <c r="C477" s="240" t="s">
        <v>667</v>
      </c>
      <c r="D477" s="185"/>
      <c r="E477" s="185"/>
      <c r="F477" s="185"/>
      <c r="G477" s="185"/>
      <c r="H477" s="185"/>
      <c r="I477" s="185"/>
      <c r="J477" s="185"/>
    </row>
    <row r="478" spans="1:10" s="243" customFormat="1" ht="36" customHeight="1">
      <c r="A478" s="270" t="s">
        <v>27</v>
      </c>
      <c r="B478" s="271" t="s">
        <v>718</v>
      </c>
      <c r="C478" s="240" t="s">
        <v>33</v>
      </c>
      <c r="D478" s="185"/>
      <c r="E478" s="185"/>
      <c r="F478" s="185"/>
      <c r="G478" s="185"/>
      <c r="H478" s="185" t="s">
        <v>719</v>
      </c>
      <c r="I478" s="185" t="s">
        <v>720</v>
      </c>
      <c r="J478" s="185" t="s">
        <v>720</v>
      </c>
    </row>
    <row r="479" spans="1:10" s="243" customFormat="1" ht="36" customHeight="1">
      <c r="A479" s="244"/>
      <c r="B479" s="272"/>
      <c r="C479" s="240" t="s">
        <v>34</v>
      </c>
      <c r="D479" s="185"/>
      <c r="E479" s="185"/>
      <c r="F479" s="185"/>
      <c r="G479" s="185"/>
      <c r="H479" s="185"/>
      <c r="I479" s="185"/>
      <c r="J479" s="185"/>
    </row>
    <row r="480" spans="1:10" s="243" customFormat="1" ht="36" customHeight="1">
      <c r="A480" s="244"/>
      <c r="B480" s="272"/>
      <c r="C480" s="240" t="s">
        <v>665</v>
      </c>
      <c r="D480" s="185"/>
      <c r="E480" s="185"/>
      <c r="F480" s="185"/>
      <c r="G480" s="185"/>
      <c r="H480" s="185" t="s">
        <v>721</v>
      </c>
      <c r="I480" s="185" t="s">
        <v>722</v>
      </c>
      <c r="J480" s="185" t="s">
        <v>722</v>
      </c>
    </row>
    <row r="481" spans="1:10" s="243" customFormat="1" ht="36" customHeight="1">
      <c r="A481" s="244"/>
      <c r="B481" s="272"/>
      <c r="C481" s="240" t="s">
        <v>666</v>
      </c>
      <c r="D481" s="185"/>
      <c r="E481" s="185"/>
      <c r="F481" s="185"/>
      <c r="G481" s="185"/>
      <c r="H481" s="185" t="s">
        <v>723</v>
      </c>
      <c r="I481" s="185" t="s">
        <v>723</v>
      </c>
      <c r="J481" s="185" t="s">
        <v>723</v>
      </c>
    </row>
    <row r="482" spans="1:10" s="243" customFormat="1" ht="36" customHeight="1">
      <c r="A482" s="246"/>
      <c r="B482" s="273"/>
      <c r="C482" s="240" t="s">
        <v>667</v>
      </c>
      <c r="D482" s="185"/>
      <c r="E482" s="185"/>
      <c r="F482" s="185"/>
      <c r="G482" s="185"/>
      <c r="H482" s="185"/>
      <c r="I482" s="185"/>
      <c r="J482" s="185"/>
    </row>
    <row r="483" spans="1:10" s="243" customFormat="1" ht="21" customHeight="1">
      <c r="A483" s="257" t="s">
        <v>37</v>
      </c>
      <c r="B483" s="258" t="s">
        <v>724</v>
      </c>
      <c r="C483" s="240" t="s">
        <v>33</v>
      </c>
      <c r="D483" s="185"/>
      <c r="E483" s="185"/>
      <c r="F483" s="185"/>
      <c r="G483" s="185"/>
      <c r="H483" s="185" t="s">
        <v>725</v>
      </c>
      <c r="I483" s="185" t="s">
        <v>725</v>
      </c>
      <c r="J483" s="185" t="s">
        <v>725</v>
      </c>
    </row>
    <row r="484" spans="1:10" s="243" customFormat="1" ht="18">
      <c r="A484" s="244"/>
      <c r="B484" s="260"/>
      <c r="C484" s="240" t="s">
        <v>34</v>
      </c>
      <c r="D484" s="185"/>
      <c r="E484" s="185"/>
      <c r="F484" s="185"/>
      <c r="G484" s="185"/>
      <c r="H484" s="185"/>
      <c r="I484" s="185"/>
      <c r="J484" s="185"/>
    </row>
    <row r="485" spans="1:10" s="243" customFormat="1" ht="36">
      <c r="A485" s="244"/>
      <c r="B485" s="260"/>
      <c r="C485" s="240" t="s">
        <v>665</v>
      </c>
      <c r="D485" s="185" t="s">
        <v>192</v>
      </c>
      <c r="E485" s="185" t="s">
        <v>521</v>
      </c>
      <c r="F485" s="185" t="s">
        <v>726</v>
      </c>
      <c r="G485" s="185" t="s">
        <v>727</v>
      </c>
      <c r="H485" s="185" t="s">
        <v>725</v>
      </c>
      <c r="I485" s="185" t="s">
        <v>725</v>
      </c>
      <c r="J485" s="185" t="s">
        <v>725</v>
      </c>
    </row>
    <row r="486" spans="1:10" s="243" customFormat="1" ht="18">
      <c r="A486" s="244"/>
      <c r="B486" s="260"/>
      <c r="C486" s="240" t="s">
        <v>666</v>
      </c>
      <c r="D486" s="185"/>
      <c r="E486" s="185"/>
      <c r="F486" s="185"/>
      <c r="G486" s="185"/>
      <c r="H486" s="185"/>
      <c r="I486" s="185"/>
      <c r="J486" s="185"/>
    </row>
    <row r="487" spans="1:10" s="243" customFormat="1" ht="18">
      <c r="A487" s="246"/>
      <c r="B487" s="262"/>
      <c r="C487" s="240" t="s">
        <v>667</v>
      </c>
      <c r="D487" s="185"/>
      <c r="E487" s="185"/>
      <c r="F487" s="185"/>
      <c r="G487" s="185"/>
      <c r="H487" s="185"/>
      <c r="I487" s="185"/>
      <c r="J487" s="185"/>
    </row>
    <row r="488" spans="1:10" s="243" customFormat="1" ht="54">
      <c r="A488" s="274" t="s">
        <v>728</v>
      </c>
      <c r="B488" s="275" t="s">
        <v>729</v>
      </c>
      <c r="C488" s="240" t="s">
        <v>674</v>
      </c>
      <c r="D488" s="185" t="s">
        <v>192</v>
      </c>
      <c r="E488" s="185" t="s">
        <v>521</v>
      </c>
      <c r="F488" s="185" t="s">
        <v>726</v>
      </c>
      <c r="G488" s="185" t="s">
        <v>727</v>
      </c>
      <c r="H488" s="185" t="s">
        <v>725</v>
      </c>
      <c r="I488" s="185" t="s">
        <v>725</v>
      </c>
      <c r="J488" s="185" t="s">
        <v>725</v>
      </c>
    </row>
    <row r="489" spans="1:10" s="243" customFormat="1" ht="30" customHeight="1">
      <c r="A489" s="257" t="s">
        <v>730</v>
      </c>
      <c r="B489" s="258" t="s">
        <v>731</v>
      </c>
      <c r="C489" s="240" t="s">
        <v>33</v>
      </c>
      <c r="D489" s="185"/>
      <c r="E489" s="185"/>
      <c r="F489" s="185"/>
      <c r="G489" s="185"/>
      <c r="H489" s="185" t="s">
        <v>732</v>
      </c>
      <c r="I489" s="185" t="s">
        <v>733</v>
      </c>
      <c r="J489" s="185" t="s">
        <v>733</v>
      </c>
    </row>
    <row r="490" spans="1:10" s="243" customFormat="1" ht="18">
      <c r="A490" s="244"/>
      <c r="B490" s="260"/>
      <c r="C490" s="240" t="s">
        <v>34</v>
      </c>
      <c r="D490" s="185"/>
      <c r="E490" s="185"/>
      <c r="F490" s="185"/>
      <c r="G490" s="185"/>
      <c r="H490" s="185"/>
      <c r="I490" s="185"/>
      <c r="J490" s="185"/>
    </row>
    <row r="491" spans="1:10" s="243" customFormat="1" ht="36">
      <c r="A491" s="244"/>
      <c r="B491" s="260"/>
      <c r="C491" s="240" t="s">
        <v>665</v>
      </c>
      <c r="D491" s="185" t="s">
        <v>192</v>
      </c>
      <c r="E491" s="185" t="s">
        <v>734</v>
      </c>
      <c r="F491" s="185" t="s">
        <v>735</v>
      </c>
      <c r="G491" s="185" t="s">
        <v>736</v>
      </c>
      <c r="H491" s="185" t="s">
        <v>732</v>
      </c>
      <c r="I491" s="185" t="s">
        <v>733</v>
      </c>
      <c r="J491" s="185" t="s">
        <v>733</v>
      </c>
    </row>
    <row r="492" spans="1:10" s="243" customFormat="1" ht="18">
      <c r="A492" s="244"/>
      <c r="B492" s="260"/>
      <c r="C492" s="240" t="s">
        <v>666</v>
      </c>
      <c r="D492" s="185"/>
      <c r="E492" s="185"/>
      <c r="F492" s="185"/>
      <c r="G492" s="185"/>
      <c r="H492" s="185"/>
      <c r="I492" s="185"/>
      <c r="J492" s="185"/>
    </row>
    <row r="493" spans="1:10" s="243" customFormat="1" ht="18">
      <c r="A493" s="246"/>
      <c r="B493" s="262"/>
      <c r="C493" s="240" t="s">
        <v>667</v>
      </c>
      <c r="D493" s="185"/>
      <c r="E493" s="185"/>
      <c r="F493" s="185"/>
      <c r="G493" s="185"/>
      <c r="H493" s="185"/>
      <c r="I493" s="185"/>
      <c r="J493" s="185"/>
    </row>
    <row r="494" spans="1:10" s="243" customFormat="1" ht="22.2" customHeight="1">
      <c r="A494" s="257" t="s">
        <v>215</v>
      </c>
      <c r="B494" s="258" t="s">
        <v>737</v>
      </c>
      <c r="C494" s="240" t="s">
        <v>33</v>
      </c>
      <c r="D494" s="185"/>
      <c r="E494" s="185"/>
      <c r="F494" s="185"/>
      <c r="G494" s="185"/>
      <c r="H494" s="185" t="s">
        <v>738</v>
      </c>
      <c r="I494" s="185" t="s">
        <v>738</v>
      </c>
      <c r="J494" s="185" t="s">
        <v>738</v>
      </c>
    </row>
    <row r="495" spans="1:10" s="243" customFormat="1" ht="18">
      <c r="A495" s="244"/>
      <c r="B495" s="260"/>
      <c r="C495" s="240" t="s">
        <v>34</v>
      </c>
      <c r="D495" s="185"/>
      <c r="E495" s="185"/>
      <c r="F495" s="185"/>
      <c r="G495" s="185"/>
      <c r="H495" s="185"/>
      <c r="I495" s="185"/>
      <c r="J495" s="185"/>
    </row>
    <row r="496" spans="1:10" s="243" customFormat="1" ht="36">
      <c r="A496" s="244"/>
      <c r="B496" s="260"/>
      <c r="C496" s="240" t="s">
        <v>665</v>
      </c>
      <c r="D496" s="185" t="s">
        <v>192</v>
      </c>
      <c r="E496" s="185" t="s">
        <v>739</v>
      </c>
      <c r="F496" s="185" t="s">
        <v>740</v>
      </c>
      <c r="G496" s="185" t="s">
        <v>644</v>
      </c>
      <c r="H496" s="185" t="s">
        <v>738</v>
      </c>
      <c r="I496" s="185" t="s">
        <v>738</v>
      </c>
      <c r="J496" s="185" t="s">
        <v>738</v>
      </c>
    </row>
    <row r="497" spans="1:10" s="243" customFormat="1" ht="18">
      <c r="A497" s="244"/>
      <c r="B497" s="260"/>
      <c r="C497" s="240" t="s">
        <v>666</v>
      </c>
      <c r="D497" s="185"/>
      <c r="E497" s="185"/>
      <c r="F497" s="185"/>
      <c r="G497" s="185"/>
      <c r="H497" s="185"/>
      <c r="I497" s="185"/>
      <c r="J497" s="185"/>
    </row>
    <row r="498" spans="1:10" s="243" customFormat="1" ht="18">
      <c r="A498" s="246"/>
      <c r="B498" s="262"/>
      <c r="C498" s="240" t="s">
        <v>667</v>
      </c>
      <c r="D498" s="185"/>
      <c r="E498" s="185"/>
      <c r="F498" s="185"/>
      <c r="G498" s="185"/>
      <c r="H498" s="185"/>
      <c r="I498" s="185"/>
      <c r="J498" s="185"/>
    </row>
    <row r="499" spans="1:10" s="243" customFormat="1" ht="36" customHeight="1">
      <c r="A499" s="257" t="s">
        <v>216</v>
      </c>
      <c r="B499" s="258" t="s">
        <v>741</v>
      </c>
      <c r="C499" s="240" t="s">
        <v>33</v>
      </c>
      <c r="D499" s="185"/>
      <c r="E499" s="185"/>
      <c r="F499" s="185"/>
      <c r="G499" s="185"/>
      <c r="H499" s="185" t="s">
        <v>742</v>
      </c>
      <c r="I499" s="185" t="s">
        <v>742</v>
      </c>
      <c r="J499" s="185" t="s">
        <v>742</v>
      </c>
    </row>
    <row r="500" spans="1:10" s="243" customFormat="1" ht="18">
      <c r="A500" s="244"/>
      <c r="B500" s="260"/>
      <c r="C500" s="240" t="s">
        <v>34</v>
      </c>
      <c r="D500" s="185"/>
      <c r="E500" s="185"/>
      <c r="F500" s="185"/>
      <c r="G500" s="185"/>
      <c r="H500" s="185"/>
      <c r="I500" s="185"/>
      <c r="J500" s="185"/>
    </row>
    <row r="501" spans="1:10" s="243" customFormat="1" ht="36">
      <c r="A501" s="244"/>
      <c r="B501" s="260"/>
      <c r="C501" s="240" t="s">
        <v>665</v>
      </c>
      <c r="D501" s="185" t="s">
        <v>192</v>
      </c>
      <c r="E501" s="185" t="s">
        <v>743</v>
      </c>
      <c r="F501" s="185" t="s">
        <v>744</v>
      </c>
      <c r="G501" s="185" t="s">
        <v>563</v>
      </c>
      <c r="H501" s="185" t="s">
        <v>745</v>
      </c>
      <c r="I501" s="185" t="s">
        <v>745</v>
      </c>
      <c r="J501" s="185" t="s">
        <v>745</v>
      </c>
    </row>
    <row r="502" spans="1:10" s="243" customFormat="1" ht="18">
      <c r="A502" s="244"/>
      <c r="B502" s="260"/>
      <c r="C502" s="240" t="s">
        <v>666</v>
      </c>
      <c r="D502" s="185" t="s">
        <v>199</v>
      </c>
      <c r="E502" s="185" t="s">
        <v>746</v>
      </c>
      <c r="F502" s="185" t="s">
        <v>747</v>
      </c>
      <c r="G502" s="185" t="s">
        <v>716</v>
      </c>
      <c r="H502" s="185" t="s">
        <v>723</v>
      </c>
      <c r="I502" s="185" t="s">
        <v>723</v>
      </c>
      <c r="J502" s="185" t="s">
        <v>723</v>
      </c>
    </row>
    <row r="503" spans="1:10" s="243" customFormat="1" ht="18">
      <c r="A503" s="246"/>
      <c r="B503" s="262"/>
      <c r="C503" s="240" t="s">
        <v>667</v>
      </c>
      <c r="D503" s="185"/>
      <c r="E503" s="185"/>
      <c r="F503" s="185"/>
      <c r="G503" s="185"/>
      <c r="H503" s="185"/>
      <c r="I503" s="185"/>
      <c r="J503" s="185"/>
    </row>
    <row r="504" spans="1:10" s="243" customFormat="1" ht="27.6">
      <c r="A504" s="254" t="s">
        <v>219</v>
      </c>
      <c r="B504" s="276" t="s">
        <v>748</v>
      </c>
      <c r="C504" s="240"/>
      <c r="D504" s="185"/>
      <c r="E504" s="185"/>
      <c r="F504" s="185"/>
      <c r="G504" s="185"/>
      <c r="H504" s="185"/>
      <c r="I504" s="185"/>
      <c r="J504" s="185"/>
    </row>
    <row r="505" spans="1:10" s="243" customFormat="1" ht="27.6">
      <c r="A505" s="254" t="s">
        <v>220</v>
      </c>
      <c r="B505" s="276" t="s">
        <v>749</v>
      </c>
      <c r="C505" s="240"/>
      <c r="D505" s="185"/>
      <c r="E505" s="185"/>
      <c r="F505" s="185"/>
      <c r="G505" s="185"/>
      <c r="H505" s="185"/>
      <c r="I505" s="185"/>
      <c r="J505" s="185"/>
    </row>
    <row r="506" spans="1:10" s="243" customFormat="1" ht="27.6">
      <c r="A506" s="254" t="s">
        <v>221</v>
      </c>
      <c r="B506" s="276" t="s">
        <v>750</v>
      </c>
      <c r="C506" s="240"/>
      <c r="D506" s="185"/>
      <c r="E506" s="185"/>
      <c r="F506" s="185"/>
      <c r="G506" s="185"/>
      <c r="H506" s="185"/>
      <c r="I506" s="185"/>
      <c r="J506" s="185"/>
    </row>
    <row r="507" spans="1:10" s="243" customFormat="1" ht="96.6">
      <c r="A507" s="254" t="s">
        <v>751</v>
      </c>
      <c r="B507" s="277" t="s">
        <v>752</v>
      </c>
      <c r="C507" s="240"/>
      <c r="D507" s="185"/>
      <c r="E507" s="185"/>
      <c r="F507" s="185"/>
      <c r="G507" s="185"/>
      <c r="H507" s="185"/>
      <c r="I507" s="185"/>
      <c r="J507" s="185"/>
    </row>
    <row r="508" spans="1:10" s="243" customFormat="1" ht="55.2">
      <c r="A508" s="254" t="s">
        <v>753</v>
      </c>
      <c r="B508" s="278" t="s">
        <v>754</v>
      </c>
      <c r="C508" s="240"/>
      <c r="D508" s="185"/>
      <c r="E508" s="185"/>
      <c r="F508" s="185"/>
      <c r="G508" s="185"/>
      <c r="H508" s="185"/>
      <c r="I508" s="185"/>
      <c r="J508" s="185"/>
    </row>
    <row r="509" spans="1:10" s="243" customFormat="1" ht="36.6" customHeight="1">
      <c r="A509" s="257" t="s">
        <v>155</v>
      </c>
      <c r="B509" s="258" t="s">
        <v>755</v>
      </c>
      <c r="C509" s="240" t="s">
        <v>33</v>
      </c>
      <c r="D509" s="185"/>
      <c r="E509" s="185"/>
      <c r="F509" s="185"/>
      <c r="G509" s="185"/>
      <c r="H509" s="185" t="s">
        <v>756</v>
      </c>
      <c r="I509" s="185" t="s">
        <v>757</v>
      </c>
      <c r="J509" s="185" t="s">
        <v>757</v>
      </c>
    </row>
    <row r="510" spans="1:10" s="243" customFormat="1" ht="36.6" customHeight="1">
      <c r="A510" s="244"/>
      <c r="B510" s="260"/>
      <c r="C510" s="240" t="s">
        <v>34</v>
      </c>
      <c r="D510" s="185"/>
      <c r="E510" s="185"/>
      <c r="F510" s="185"/>
      <c r="G510" s="185"/>
      <c r="H510" s="185"/>
      <c r="I510" s="185"/>
      <c r="J510" s="185"/>
    </row>
    <row r="511" spans="1:10" s="243" customFormat="1" ht="36.6" customHeight="1">
      <c r="A511" s="244"/>
      <c r="B511" s="260"/>
      <c r="C511" s="240" t="s">
        <v>665</v>
      </c>
      <c r="D511" s="185" t="s">
        <v>192</v>
      </c>
      <c r="E511" s="185" t="s">
        <v>592</v>
      </c>
      <c r="F511" s="185" t="s">
        <v>758</v>
      </c>
      <c r="G511" s="185" t="s">
        <v>563</v>
      </c>
      <c r="H511" s="185" t="s">
        <v>759</v>
      </c>
      <c r="I511" s="185" t="s">
        <v>759</v>
      </c>
      <c r="J511" s="185" t="s">
        <v>759</v>
      </c>
    </row>
    <row r="512" spans="1:10" s="243" customFormat="1" ht="36.6" customHeight="1">
      <c r="A512" s="244"/>
      <c r="B512" s="260"/>
      <c r="C512" s="240" t="s">
        <v>665</v>
      </c>
      <c r="D512" s="185" t="s">
        <v>192</v>
      </c>
      <c r="E512" s="185" t="s">
        <v>592</v>
      </c>
      <c r="F512" s="185" t="s">
        <v>760</v>
      </c>
      <c r="G512" s="185" t="s">
        <v>563</v>
      </c>
      <c r="H512" s="185" t="s">
        <v>761</v>
      </c>
      <c r="I512" s="185" t="s">
        <v>761</v>
      </c>
      <c r="J512" s="185" t="s">
        <v>761</v>
      </c>
    </row>
    <row r="513" spans="1:10" s="243" customFormat="1" ht="36.6" customHeight="1">
      <c r="A513" s="244"/>
      <c r="B513" s="260"/>
      <c r="C513" s="240" t="s">
        <v>665</v>
      </c>
      <c r="D513" s="185" t="s">
        <v>192</v>
      </c>
      <c r="E513" s="185" t="s">
        <v>762</v>
      </c>
      <c r="F513" s="185" t="s">
        <v>763</v>
      </c>
      <c r="G513" s="185" t="s">
        <v>563</v>
      </c>
      <c r="H513" s="185" t="s">
        <v>764</v>
      </c>
      <c r="I513" s="185" t="s">
        <v>764</v>
      </c>
      <c r="J513" s="185" t="s">
        <v>764</v>
      </c>
    </row>
    <row r="514" spans="1:10" s="243" customFormat="1" ht="36.6" customHeight="1">
      <c r="A514" s="244"/>
      <c r="B514" s="260"/>
      <c r="C514" s="240" t="s">
        <v>665</v>
      </c>
      <c r="D514" s="185" t="s">
        <v>192</v>
      </c>
      <c r="E514" s="185" t="s">
        <v>762</v>
      </c>
      <c r="F514" s="185" t="s">
        <v>758</v>
      </c>
      <c r="G514" s="185" t="s">
        <v>563</v>
      </c>
      <c r="H514" s="185" t="s">
        <v>765</v>
      </c>
      <c r="I514" s="185" t="s">
        <v>766</v>
      </c>
      <c r="J514" s="185" t="s">
        <v>766</v>
      </c>
    </row>
    <row r="515" spans="1:10" s="243" customFormat="1" ht="36.6" customHeight="1">
      <c r="A515" s="244"/>
      <c r="B515" s="260"/>
      <c r="C515" s="240" t="s">
        <v>666</v>
      </c>
      <c r="D515" s="185"/>
      <c r="E515" s="185"/>
      <c r="F515" s="185"/>
      <c r="G515" s="185"/>
      <c r="H515" s="185"/>
      <c r="I515" s="185"/>
      <c r="J515" s="185"/>
    </row>
    <row r="516" spans="1:10" s="243" customFormat="1" ht="36.6" customHeight="1">
      <c r="A516" s="246"/>
      <c r="B516" s="262"/>
      <c r="C516" s="240" t="s">
        <v>667</v>
      </c>
      <c r="D516" s="185"/>
      <c r="E516" s="185"/>
      <c r="F516" s="185"/>
      <c r="G516" s="185"/>
      <c r="H516" s="185"/>
      <c r="I516" s="185"/>
      <c r="J516" s="185"/>
    </row>
    <row r="517" spans="1:10" s="173" customFormat="1" ht="31.8" customHeight="1">
      <c r="A517" s="270" t="s">
        <v>131</v>
      </c>
      <c r="B517" s="271" t="s">
        <v>767</v>
      </c>
      <c r="C517" s="240" t="s">
        <v>33</v>
      </c>
      <c r="D517" s="185"/>
      <c r="E517" s="185"/>
      <c r="F517" s="185"/>
      <c r="G517" s="185"/>
      <c r="H517" s="185" t="s">
        <v>768</v>
      </c>
      <c r="I517" s="185" t="s">
        <v>768</v>
      </c>
      <c r="J517" s="185" t="s">
        <v>768</v>
      </c>
    </row>
    <row r="518" spans="1:10" s="46" customFormat="1" ht="18">
      <c r="A518" s="244"/>
      <c r="B518" s="272"/>
      <c r="C518" s="240" t="s">
        <v>34</v>
      </c>
      <c r="D518" s="185"/>
      <c r="E518" s="185"/>
      <c r="F518" s="185"/>
      <c r="G518" s="185"/>
      <c r="H518" s="185"/>
      <c r="I518" s="185"/>
      <c r="J518" s="185"/>
    </row>
    <row r="519" spans="1:10" s="173" customFormat="1" ht="36">
      <c r="A519" s="244"/>
      <c r="B519" s="272"/>
      <c r="C519" s="240" t="s">
        <v>665</v>
      </c>
      <c r="D519" s="185"/>
      <c r="E519" s="185"/>
      <c r="F519" s="185"/>
      <c r="G519" s="185"/>
      <c r="H519" s="185" t="s">
        <v>769</v>
      </c>
      <c r="I519" s="185" t="s">
        <v>769</v>
      </c>
      <c r="J519" s="185" t="s">
        <v>769</v>
      </c>
    </row>
    <row r="520" spans="1:10" s="173" customFormat="1" ht="18">
      <c r="A520" s="244"/>
      <c r="B520" s="272"/>
      <c r="C520" s="240" t="s">
        <v>666</v>
      </c>
      <c r="D520" s="185"/>
      <c r="E520" s="185"/>
      <c r="F520" s="185"/>
      <c r="G520" s="185"/>
      <c r="H520" s="185" t="s">
        <v>770</v>
      </c>
      <c r="I520" s="185" t="s">
        <v>770</v>
      </c>
      <c r="J520" s="185" t="s">
        <v>770</v>
      </c>
    </row>
    <row r="521" spans="1:10" s="46" customFormat="1" ht="18">
      <c r="A521" s="246"/>
      <c r="B521" s="273"/>
      <c r="C521" s="240" t="s">
        <v>667</v>
      </c>
      <c r="D521" s="185"/>
      <c r="E521" s="185"/>
      <c r="F521" s="185"/>
      <c r="G521" s="185"/>
      <c r="H521" s="185"/>
      <c r="I521" s="185"/>
      <c r="J521" s="185"/>
    </row>
    <row r="522" spans="1:10" s="46" customFormat="1" ht="54" customHeight="1">
      <c r="A522" s="257" t="s">
        <v>226</v>
      </c>
      <c r="B522" s="258" t="s">
        <v>771</v>
      </c>
      <c r="C522" s="240" t="s">
        <v>33</v>
      </c>
      <c r="D522" s="185"/>
      <c r="E522" s="185"/>
      <c r="F522" s="185"/>
      <c r="G522" s="185"/>
      <c r="H522" s="185" t="s">
        <v>769</v>
      </c>
      <c r="I522" s="185" t="s">
        <v>769</v>
      </c>
      <c r="J522" s="185" t="s">
        <v>769</v>
      </c>
    </row>
    <row r="523" spans="1:10" s="46" customFormat="1" ht="18">
      <c r="A523" s="244"/>
      <c r="B523" s="260"/>
      <c r="C523" s="240" t="s">
        <v>34</v>
      </c>
      <c r="D523" s="185"/>
      <c r="E523" s="185"/>
      <c r="F523" s="185"/>
      <c r="G523" s="185"/>
      <c r="H523" s="185"/>
      <c r="I523" s="185"/>
      <c r="J523" s="185"/>
    </row>
    <row r="524" spans="1:10" s="46" customFormat="1" ht="36">
      <c r="A524" s="244"/>
      <c r="B524" s="260"/>
      <c r="C524" s="240" t="s">
        <v>665</v>
      </c>
      <c r="D524" s="185" t="s">
        <v>192</v>
      </c>
      <c r="E524" s="185" t="s">
        <v>772</v>
      </c>
      <c r="F524" s="185" t="s">
        <v>773</v>
      </c>
      <c r="G524" s="185" t="s">
        <v>563</v>
      </c>
      <c r="H524" s="185" t="s">
        <v>769</v>
      </c>
      <c r="I524" s="185" t="s">
        <v>769</v>
      </c>
      <c r="J524" s="185" t="s">
        <v>769</v>
      </c>
    </row>
    <row r="525" spans="1:10" s="46" customFormat="1" ht="18">
      <c r="A525" s="244"/>
      <c r="B525" s="260"/>
      <c r="C525" s="240" t="s">
        <v>666</v>
      </c>
      <c r="D525" s="185"/>
      <c r="E525" s="185"/>
      <c r="F525" s="185"/>
      <c r="G525" s="185"/>
      <c r="H525" s="185"/>
      <c r="I525" s="185"/>
      <c r="J525" s="185"/>
    </row>
    <row r="526" spans="1:10" s="46" customFormat="1" ht="18">
      <c r="A526" s="246"/>
      <c r="B526" s="262"/>
      <c r="C526" s="240" t="s">
        <v>667</v>
      </c>
      <c r="D526" s="185"/>
      <c r="E526" s="185"/>
      <c r="F526" s="185"/>
      <c r="G526" s="185"/>
      <c r="H526" s="185"/>
      <c r="I526" s="185"/>
      <c r="J526" s="185"/>
    </row>
    <row r="527" spans="1:10" s="46" customFormat="1" ht="18" customHeight="1">
      <c r="A527" s="257" t="s">
        <v>774</v>
      </c>
      <c r="B527" s="258" t="s">
        <v>775</v>
      </c>
      <c r="C527" s="240" t="s">
        <v>33</v>
      </c>
      <c r="D527" s="185"/>
      <c r="E527" s="185"/>
      <c r="F527" s="185"/>
      <c r="G527" s="185"/>
      <c r="H527" s="185" t="s">
        <v>770</v>
      </c>
      <c r="I527" s="185" t="s">
        <v>770</v>
      </c>
      <c r="J527" s="185" t="s">
        <v>770</v>
      </c>
    </row>
    <row r="528" spans="1:10" s="46" customFormat="1" ht="18">
      <c r="A528" s="244"/>
      <c r="B528" s="260"/>
      <c r="C528" s="240" t="s">
        <v>34</v>
      </c>
      <c r="D528" s="185"/>
      <c r="E528" s="185"/>
      <c r="F528" s="185"/>
      <c r="G528" s="185"/>
      <c r="H528" s="185"/>
      <c r="I528" s="185"/>
      <c r="J528" s="185"/>
    </row>
    <row r="529" spans="1:10" s="46" customFormat="1" ht="36">
      <c r="A529" s="244"/>
      <c r="B529" s="260"/>
      <c r="C529" s="240" t="s">
        <v>665</v>
      </c>
      <c r="D529" s="185"/>
      <c r="E529" s="185"/>
      <c r="F529" s="185"/>
      <c r="G529" s="185"/>
      <c r="H529" s="185"/>
      <c r="I529" s="185"/>
      <c r="J529" s="185"/>
    </row>
    <row r="530" spans="1:10" s="46" customFormat="1" ht="18">
      <c r="A530" s="244"/>
      <c r="B530" s="260"/>
      <c r="C530" s="240" t="s">
        <v>666</v>
      </c>
      <c r="D530" s="185" t="s">
        <v>199</v>
      </c>
      <c r="E530" s="185" t="s">
        <v>776</v>
      </c>
      <c r="F530" s="185" t="s">
        <v>777</v>
      </c>
      <c r="G530" s="185" t="s">
        <v>716</v>
      </c>
      <c r="H530" s="185" t="s">
        <v>770</v>
      </c>
      <c r="I530" s="185" t="s">
        <v>770</v>
      </c>
      <c r="J530" s="185" t="s">
        <v>770</v>
      </c>
    </row>
    <row r="531" spans="1:10" s="46" customFormat="1" ht="18">
      <c r="A531" s="246"/>
      <c r="B531" s="262"/>
      <c r="C531" s="240" t="s">
        <v>667</v>
      </c>
      <c r="D531" s="185"/>
      <c r="E531" s="185"/>
      <c r="F531" s="185"/>
      <c r="G531" s="185"/>
      <c r="H531" s="185"/>
      <c r="I531" s="185"/>
      <c r="J531" s="185"/>
    </row>
    <row r="532" spans="1:10" s="46" customFormat="1" ht="27.6" customHeight="1">
      <c r="A532" s="279" t="s">
        <v>778</v>
      </c>
      <c r="B532" s="271" t="s">
        <v>779</v>
      </c>
      <c r="C532" s="240" t="s">
        <v>33</v>
      </c>
      <c r="D532" s="185"/>
      <c r="E532" s="185"/>
      <c r="F532" s="185"/>
      <c r="G532" s="185"/>
      <c r="H532" s="280">
        <v>62190.7</v>
      </c>
      <c r="I532" s="280" t="s">
        <v>780</v>
      </c>
      <c r="J532" s="185" t="s">
        <v>780</v>
      </c>
    </row>
    <row r="533" spans="1:10" s="46" customFormat="1" ht="18">
      <c r="A533" s="244"/>
      <c r="B533" s="272"/>
      <c r="C533" s="240" t="s">
        <v>34</v>
      </c>
      <c r="D533" s="185"/>
      <c r="E533" s="185"/>
      <c r="F533" s="185"/>
      <c r="G533" s="185"/>
      <c r="H533" s="185"/>
      <c r="I533" s="185"/>
      <c r="J533" s="185"/>
    </row>
    <row r="534" spans="1:10" s="46" customFormat="1" ht="36">
      <c r="A534" s="244"/>
      <c r="B534" s="272"/>
      <c r="C534" s="240" t="s">
        <v>665</v>
      </c>
      <c r="D534" s="185"/>
      <c r="E534" s="185"/>
      <c r="F534" s="185"/>
      <c r="G534" s="185"/>
      <c r="H534" s="185" t="s">
        <v>781</v>
      </c>
      <c r="I534" s="185" t="s">
        <v>782</v>
      </c>
      <c r="J534" s="185" t="s">
        <v>782</v>
      </c>
    </row>
    <row r="535" spans="1:10" s="46" customFormat="1" ht="18">
      <c r="A535" s="244"/>
      <c r="B535" s="272"/>
      <c r="C535" s="240" t="s">
        <v>666</v>
      </c>
      <c r="D535" s="185"/>
      <c r="E535" s="185"/>
      <c r="F535" s="185"/>
      <c r="G535" s="185"/>
      <c r="H535" s="185"/>
      <c r="I535" s="185"/>
      <c r="J535" s="185"/>
    </row>
    <row r="536" spans="1:10" s="46" customFormat="1" ht="18">
      <c r="A536" s="246"/>
      <c r="B536" s="273"/>
      <c r="C536" s="240" t="s">
        <v>667</v>
      </c>
      <c r="D536" s="185"/>
      <c r="E536" s="185"/>
      <c r="F536" s="185"/>
      <c r="G536" s="185"/>
      <c r="H536" s="185" t="s">
        <v>783</v>
      </c>
      <c r="I536" s="185" t="s">
        <v>783</v>
      </c>
      <c r="J536" s="185" t="s">
        <v>783</v>
      </c>
    </row>
    <row r="537" spans="1:10" s="46" customFormat="1" ht="54" customHeight="1">
      <c r="A537" s="281" t="s">
        <v>227</v>
      </c>
      <c r="B537" s="282" t="s">
        <v>784</v>
      </c>
      <c r="C537" s="240" t="s">
        <v>33</v>
      </c>
      <c r="D537" s="185"/>
      <c r="E537" s="185"/>
      <c r="F537" s="185"/>
      <c r="G537" s="185"/>
      <c r="H537" s="185" t="s">
        <v>785</v>
      </c>
      <c r="I537" s="185" t="s">
        <v>786</v>
      </c>
      <c r="J537" s="185" t="s">
        <v>786</v>
      </c>
    </row>
    <row r="538" spans="1:10" s="46" customFormat="1" ht="25.2" customHeight="1">
      <c r="A538" s="244"/>
      <c r="B538" s="283"/>
      <c r="C538" s="240" t="s">
        <v>34</v>
      </c>
      <c r="D538" s="185"/>
      <c r="E538" s="185"/>
      <c r="F538" s="185"/>
      <c r="G538" s="185"/>
      <c r="H538" s="185"/>
      <c r="I538" s="185"/>
      <c r="J538" s="185"/>
    </row>
    <row r="539" spans="1:10" s="46" customFormat="1" ht="36">
      <c r="A539" s="244"/>
      <c r="B539" s="284"/>
      <c r="C539" s="240" t="s">
        <v>665</v>
      </c>
      <c r="D539" s="185" t="s">
        <v>192</v>
      </c>
      <c r="E539" s="185" t="s">
        <v>787</v>
      </c>
      <c r="F539" s="185" t="s">
        <v>788</v>
      </c>
      <c r="G539" s="185" t="s">
        <v>641</v>
      </c>
      <c r="H539" s="185" t="s">
        <v>789</v>
      </c>
      <c r="I539" s="185" t="s">
        <v>789</v>
      </c>
      <c r="J539" s="185" t="s">
        <v>789</v>
      </c>
    </row>
    <row r="540" spans="1:10" s="46" customFormat="1" ht="36">
      <c r="A540" s="244"/>
      <c r="B540" s="284"/>
      <c r="C540" s="240" t="s">
        <v>665</v>
      </c>
      <c r="D540" s="185" t="s">
        <v>192</v>
      </c>
      <c r="E540" s="185" t="s">
        <v>787</v>
      </c>
      <c r="F540" s="185" t="s">
        <v>788</v>
      </c>
      <c r="G540" s="185" t="s">
        <v>790</v>
      </c>
      <c r="H540" s="185" t="s">
        <v>791</v>
      </c>
      <c r="I540" s="185" t="s">
        <v>792</v>
      </c>
      <c r="J540" s="185" t="s">
        <v>792</v>
      </c>
    </row>
    <row r="541" spans="1:10" s="46" customFormat="1" ht="36">
      <c r="A541" s="244"/>
      <c r="B541" s="284"/>
      <c r="C541" s="240" t="s">
        <v>665</v>
      </c>
      <c r="D541" s="185" t="s">
        <v>192</v>
      </c>
      <c r="E541" s="185" t="s">
        <v>787</v>
      </c>
      <c r="F541" s="185" t="s">
        <v>788</v>
      </c>
      <c r="G541" s="185" t="s">
        <v>642</v>
      </c>
      <c r="H541" s="185" t="s">
        <v>793</v>
      </c>
      <c r="I541" s="185" t="s">
        <v>793</v>
      </c>
      <c r="J541" s="185" t="s">
        <v>793</v>
      </c>
    </row>
    <row r="542" spans="1:10" s="46" customFormat="1" ht="36">
      <c r="A542" s="244"/>
      <c r="B542" s="284"/>
      <c r="C542" s="240" t="s">
        <v>665</v>
      </c>
      <c r="D542" s="185" t="s">
        <v>192</v>
      </c>
      <c r="E542" s="185" t="s">
        <v>787</v>
      </c>
      <c r="F542" s="185" t="s">
        <v>788</v>
      </c>
      <c r="G542" s="185" t="s">
        <v>563</v>
      </c>
      <c r="H542" s="185" t="s">
        <v>794</v>
      </c>
      <c r="I542" s="185" t="s">
        <v>794</v>
      </c>
      <c r="J542" s="185" t="s">
        <v>794</v>
      </c>
    </row>
    <row r="543" spans="1:10" s="46" customFormat="1" ht="36">
      <c r="A543" s="244"/>
      <c r="B543" s="284"/>
      <c r="C543" s="240" t="s">
        <v>665</v>
      </c>
      <c r="D543" s="185" t="s">
        <v>192</v>
      </c>
      <c r="E543" s="185" t="s">
        <v>795</v>
      </c>
      <c r="F543" s="185" t="s">
        <v>796</v>
      </c>
      <c r="G543" s="185" t="s">
        <v>641</v>
      </c>
      <c r="H543" s="185" t="s">
        <v>797</v>
      </c>
      <c r="I543" s="185" t="s">
        <v>798</v>
      </c>
      <c r="J543" s="185" t="s">
        <v>798</v>
      </c>
    </row>
    <row r="544" spans="1:10" s="46" customFormat="1" ht="36">
      <c r="A544" s="244"/>
      <c r="B544" s="284"/>
      <c r="C544" s="240" t="s">
        <v>665</v>
      </c>
      <c r="D544" s="185" t="s">
        <v>192</v>
      </c>
      <c r="E544" s="185" t="s">
        <v>795</v>
      </c>
      <c r="F544" s="185" t="s">
        <v>796</v>
      </c>
      <c r="G544" s="185" t="s">
        <v>641</v>
      </c>
      <c r="H544" s="185" t="s">
        <v>799</v>
      </c>
      <c r="I544" s="185" t="s">
        <v>800</v>
      </c>
      <c r="J544" s="185" t="s">
        <v>800</v>
      </c>
    </row>
    <row r="545" spans="1:10" s="46" customFormat="1" ht="36">
      <c r="A545" s="244"/>
      <c r="B545" s="284"/>
      <c r="C545" s="240" t="s">
        <v>665</v>
      </c>
      <c r="D545" s="185" t="s">
        <v>192</v>
      </c>
      <c r="E545" s="185" t="s">
        <v>795</v>
      </c>
      <c r="F545" s="185" t="s">
        <v>796</v>
      </c>
      <c r="G545" s="185" t="s">
        <v>790</v>
      </c>
      <c r="H545" s="185" t="s">
        <v>801</v>
      </c>
      <c r="I545" s="185" t="s">
        <v>801</v>
      </c>
      <c r="J545" s="185" t="s">
        <v>801</v>
      </c>
    </row>
    <row r="546" spans="1:10" s="46" customFormat="1" ht="36">
      <c r="A546" s="244"/>
      <c r="B546" s="284"/>
      <c r="C546" s="240" t="s">
        <v>665</v>
      </c>
      <c r="D546" s="185" t="s">
        <v>192</v>
      </c>
      <c r="E546" s="185" t="s">
        <v>795</v>
      </c>
      <c r="F546" s="185" t="s">
        <v>796</v>
      </c>
      <c r="G546" s="185" t="s">
        <v>642</v>
      </c>
      <c r="H546" s="185" t="s">
        <v>802</v>
      </c>
      <c r="I546" s="185" t="s">
        <v>803</v>
      </c>
      <c r="J546" s="185" t="s">
        <v>803</v>
      </c>
    </row>
    <row r="547" spans="1:10" s="46" customFormat="1" ht="36">
      <c r="A547" s="244"/>
      <c r="B547" s="284"/>
      <c r="C547" s="240" t="s">
        <v>665</v>
      </c>
      <c r="D547" s="185" t="s">
        <v>192</v>
      </c>
      <c r="E547" s="185" t="s">
        <v>795</v>
      </c>
      <c r="F547" s="185" t="s">
        <v>796</v>
      </c>
      <c r="G547" s="185" t="s">
        <v>644</v>
      </c>
      <c r="H547" s="185" t="s">
        <v>804</v>
      </c>
      <c r="I547" s="185" t="s">
        <v>805</v>
      </c>
      <c r="J547" s="185" t="s">
        <v>805</v>
      </c>
    </row>
    <row r="548" spans="1:10" s="46" customFormat="1" ht="36">
      <c r="A548" s="244"/>
      <c r="B548" s="284"/>
      <c r="C548" s="240" t="s">
        <v>665</v>
      </c>
      <c r="D548" s="185" t="s">
        <v>192</v>
      </c>
      <c r="E548" s="185" t="s">
        <v>795</v>
      </c>
      <c r="F548" s="185" t="s">
        <v>796</v>
      </c>
      <c r="G548" s="185" t="s">
        <v>563</v>
      </c>
      <c r="H548" s="185" t="s">
        <v>806</v>
      </c>
      <c r="I548" s="185" t="s">
        <v>807</v>
      </c>
      <c r="J548" s="185" t="s">
        <v>807</v>
      </c>
    </row>
    <row r="549" spans="1:10" s="46" customFormat="1" ht="36">
      <c r="A549" s="244"/>
      <c r="B549" s="284"/>
      <c r="C549" s="240" t="s">
        <v>665</v>
      </c>
      <c r="D549" s="185" t="s">
        <v>192</v>
      </c>
      <c r="E549" s="185" t="s">
        <v>795</v>
      </c>
      <c r="F549" s="185" t="s">
        <v>796</v>
      </c>
      <c r="G549" s="185" t="s">
        <v>646</v>
      </c>
      <c r="H549" s="185" t="s">
        <v>808</v>
      </c>
      <c r="I549" s="185" t="s">
        <v>809</v>
      </c>
      <c r="J549" s="185" t="s">
        <v>809</v>
      </c>
    </row>
    <row r="550" spans="1:10" s="46" customFormat="1" ht="36">
      <c r="A550" s="244"/>
      <c r="B550" s="284"/>
      <c r="C550" s="240" t="s">
        <v>665</v>
      </c>
      <c r="D550" s="185" t="s">
        <v>192</v>
      </c>
      <c r="E550" s="185" t="s">
        <v>795</v>
      </c>
      <c r="F550" s="185" t="s">
        <v>796</v>
      </c>
      <c r="G550" s="185" t="s">
        <v>647</v>
      </c>
      <c r="H550" s="185" t="s">
        <v>810</v>
      </c>
      <c r="I550" s="185" t="s">
        <v>810</v>
      </c>
      <c r="J550" s="185" t="s">
        <v>810</v>
      </c>
    </row>
    <row r="551" spans="1:10" s="46" customFormat="1" ht="37.799999999999997" customHeight="1">
      <c r="A551" s="244"/>
      <c r="B551" s="284"/>
      <c r="C551" s="240" t="s">
        <v>665</v>
      </c>
      <c r="D551" s="185" t="s">
        <v>192</v>
      </c>
      <c r="E551" s="185" t="s">
        <v>795</v>
      </c>
      <c r="F551" s="185" t="s">
        <v>796</v>
      </c>
      <c r="G551" s="185" t="s">
        <v>811</v>
      </c>
      <c r="H551" s="185" t="s">
        <v>812</v>
      </c>
      <c r="I551" s="185" t="s">
        <v>812</v>
      </c>
      <c r="J551" s="185" t="s">
        <v>812</v>
      </c>
    </row>
    <row r="552" spans="1:10" s="46" customFormat="1" ht="36">
      <c r="A552" s="244"/>
      <c r="B552" s="284"/>
      <c r="C552" s="240" t="s">
        <v>665</v>
      </c>
      <c r="D552" s="185" t="s">
        <v>192</v>
      </c>
      <c r="E552" s="185" t="s">
        <v>787</v>
      </c>
      <c r="F552" s="185" t="s">
        <v>813</v>
      </c>
      <c r="G552" s="185" t="s">
        <v>641</v>
      </c>
      <c r="H552" s="185" t="s">
        <v>814</v>
      </c>
      <c r="I552" s="185" t="s">
        <v>814</v>
      </c>
      <c r="J552" s="185" t="s">
        <v>814</v>
      </c>
    </row>
    <row r="553" spans="1:10" s="46" customFormat="1" ht="36">
      <c r="A553" s="244"/>
      <c r="B553" s="284"/>
      <c r="C553" s="240" t="s">
        <v>665</v>
      </c>
      <c r="D553" s="185" t="s">
        <v>192</v>
      </c>
      <c r="E553" s="185" t="s">
        <v>787</v>
      </c>
      <c r="F553" s="185" t="s">
        <v>813</v>
      </c>
      <c r="G553" s="185" t="s">
        <v>642</v>
      </c>
      <c r="H553" s="185" t="s">
        <v>815</v>
      </c>
      <c r="I553" s="185" t="s">
        <v>815</v>
      </c>
      <c r="J553" s="185" t="s">
        <v>815</v>
      </c>
    </row>
    <row r="554" spans="1:10" s="46" customFormat="1" ht="36">
      <c r="A554" s="244"/>
      <c r="B554" s="284"/>
      <c r="C554" s="240" t="s">
        <v>665</v>
      </c>
      <c r="D554" s="185" t="s">
        <v>192</v>
      </c>
      <c r="E554" s="185" t="s">
        <v>787</v>
      </c>
      <c r="F554" s="185" t="s">
        <v>788</v>
      </c>
      <c r="G554" s="185" t="s">
        <v>641</v>
      </c>
      <c r="H554" s="185" t="s">
        <v>816</v>
      </c>
      <c r="I554" s="185" t="s">
        <v>816</v>
      </c>
      <c r="J554" s="185" t="s">
        <v>816</v>
      </c>
    </row>
    <row r="555" spans="1:10" s="46" customFormat="1" ht="36">
      <c r="A555" s="244"/>
      <c r="B555" s="284"/>
      <c r="C555" s="240" t="s">
        <v>665</v>
      </c>
      <c r="D555" s="185" t="s">
        <v>192</v>
      </c>
      <c r="E555" s="185" t="s">
        <v>787</v>
      </c>
      <c r="F555" s="185" t="s">
        <v>788</v>
      </c>
      <c r="G555" s="185" t="s">
        <v>642</v>
      </c>
      <c r="H555" s="185" t="s">
        <v>817</v>
      </c>
      <c r="I555" s="185" t="s">
        <v>817</v>
      </c>
      <c r="J555" s="185" t="s">
        <v>817</v>
      </c>
    </row>
    <row r="556" spans="1:10" s="46" customFormat="1" ht="36">
      <c r="A556" s="244"/>
      <c r="B556" s="284"/>
      <c r="C556" s="240" t="s">
        <v>665</v>
      </c>
      <c r="D556" s="185" t="s">
        <v>192</v>
      </c>
      <c r="E556" s="185" t="s">
        <v>795</v>
      </c>
      <c r="F556" s="185" t="s">
        <v>813</v>
      </c>
      <c r="G556" s="185" t="s">
        <v>641</v>
      </c>
      <c r="H556" s="185" t="s">
        <v>818</v>
      </c>
      <c r="I556" s="185" t="s">
        <v>818</v>
      </c>
      <c r="J556" s="185" t="s">
        <v>818</v>
      </c>
    </row>
    <row r="557" spans="1:10" s="46" customFormat="1" ht="36">
      <c r="A557" s="244"/>
      <c r="B557" s="284"/>
      <c r="C557" s="240" t="s">
        <v>665</v>
      </c>
      <c r="D557" s="185" t="s">
        <v>192</v>
      </c>
      <c r="E557" s="185" t="s">
        <v>795</v>
      </c>
      <c r="F557" s="185" t="s">
        <v>813</v>
      </c>
      <c r="G557" s="185" t="s">
        <v>642</v>
      </c>
      <c r="H557" s="185" t="s">
        <v>819</v>
      </c>
      <c r="I557" s="185" t="s">
        <v>819</v>
      </c>
      <c r="J557" s="185" t="s">
        <v>819</v>
      </c>
    </row>
    <row r="558" spans="1:10" s="46" customFormat="1" ht="36">
      <c r="A558" s="244"/>
      <c r="B558" s="284"/>
      <c r="C558" s="240" t="s">
        <v>665</v>
      </c>
      <c r="D558" s="185" t="s">
        <v>192</v>
      </c>
      <c r="E558" s="185" t="s">
        <v>795</v>
      </c>
      <c r="F558" s="185" t="s">
        <v>796</v>
      </c>
      <c r="G558" s="185" t="s">
        <v>641</v>
      </c>
      <c r="H558" s="185" t="s">
        <v>820</v>
      </c>
      <c r="I558" s="185" t="s">
        <v>820</v>
      </c>
      <c r="J558" s="185" t="s">
        <v>820</v>
      </c>
    </row>
    <row r="559" spans="1:10" s="46" customFormat="1" ht="36">
      <c r="A559" s="244"/>
      <c r="B559" s="284"/>
      <c r="C559" s="240" t="s">
        <v>665</v>
      </c>
      <c r="D559" s="185" t="s">
        <v>192</v>
      </c>
      <c r="E559" s="185" t="s">
        <v>795</v>
      </c>
      <c r="F559" s="185" t="s">
        <v>796</v>
      </c>
      <c r="G559" s="185" t="s">
        <v>642</v>
      </c>
      <c r="H559" s="185" t="s">
        <v>821</v>
      </c>
      <c r="I559" s="185" t="s">
        <v>821</v>
      </c>
      <c r="J559" s="185" t="s">
        <v>821</v>
      </c>
    </row>
    <row r="560" spans="1:10" s="46" customFormat="1" ht="36">
      <c r="A560" s="244"/>
      <c r="B560" s="284"/>
      <c r="C560" s="240" t="s">
        <v>665</v>
      </c>
      <c r="D560" s="185" t="s">
        <v>192</v>
      </c>
      <c r="E560" s="185" t="s">
        <v>795</v>
      </c>
      <c r="F560" s="185" t="s">
        <v>796</v>
      </c>
      <c r="G560" s="185" t="s">
        <v>644</v>
      </c>
      <c r="H560" s="185" t="s">
        <v>822</v>
      </c>
      <c r="I560" s="185" t="s">
        <v>822</v>
      </c>
      <c r="J560" s="185" t="s">
        <v>822</v>
      </c>
    </row>
    <row r="561" spans="1:10" s="46" customFormat="1" ht="36">
      <c r="A561" s="246"/>
      <c r="B561" s="284"/>
      <c r="C561" s="240" t="s">
        <v>665</v>
      </c>
      <c r="D561" s="185" t="s">
        <v>192</v>
      </c>
      <c r="E561" s="185" t="s">
        <v>795</v>
      </c>
      <c r="F561" s="185" t="s">
        <v>796</v>
      </c>
      <c r="G561" s="185" t="s">
        <v>646</v>
      </c>
      <c r="H561" s="185" t="s">
        <v>823</v>
      </c>
      <c r="I561" s="185" t="s">
        <v>823</v>
      </c>
      <c r="J561" s="185" t="s">
        <v>823</v>
      </c>
    </row>
    <row r="562" spans="1:10" s="46" customFormat="1" ht="18">
      <c r="A562" s="285"/>
      <c r="B562" s="284"/>
      <c r="C562" s="240" t="s">
        <v>666</v>
      </c>
      <c r="D562" s="185"/>
      <c r="E562" s="185"/>
      <c r="F562" s="185"/>
      <c r="G562" s="185"/>
      <c r="H562" s="185"/>
      <c r="I562" s="185"/>
      <c r="J562" s="185"/>
    </row>
    <row r="563" spans="1:10" s="46" customFormat="1" ht="18">
      <c r="A563" s="285"/>
      <c r="B563" s="284"/>
      <c r="C563" s="240" t="s">
        <v>667</v>
      </c>
      <c r="D563" s="185" t="s">
        <v>824</v>
      </c>
      <c r="E563" s="185" t="s">
        <v>825</v>
      </c>
      <c r="F563" s="185" t="s">
        <v>826</v>
      </c>
      <c r="G563" s="185" t="s">
        <v>641</v>
      </c>
      <c r="H563" s="185" t="s">
        <v>827</v>
      </c>
      <c r="I563" s="185" t="s">
        <v>827</v>
      </c>
      <c r="J563" s="185" t="s">
        <v>827</v>
      </c>
    </row>
    <row r="564" spans="1:10" s="46" customFormat="1" ht="18">
      <c r="A564" s="285"/>
      <c r="B564" s="284"/>
      <c r="C564" s="240" t="s">
        <v>667</v>
      </c>
      <c r="D564" s="185" t="s">
        <v>824</v>
      </c>
      <c r="E564" s="185" t="s">
        <v>825</v>
      </c>
      <c r="F564" s="185" t="s">
        <v>826</v>
      </c>
      <c r="G564" s="185" t="s">
        <v>642</v>
      </c>
      <c r="H564" s="185" t="s">
        <v>828</v>
      </c>
      <c r="I564" s="185" t="s">
        <v>828</v>
      </c>
      <c r="J564" s="185" t="s">
        <v>828</v>
      </c>
    </row>
    <row r="565" spans="1:10" s="46" customFormat="1" ht="18">
      <c r="A565" s="285"/>
      <c r="B565" s="284"/>
      <c r="C565" s="240" t="s">
        <v>667</v>
      </c>
      <c r="D565" s="185" t="s">
        <v>824</v>
      </c>
      <c r="E565" s="185" t="s">
        <v>825</v>
      </c>
      <c r="F565" s="185" t="s">
        <v>826</v>
      </c>
      <c r="G565" s="185" t="s">
        <v>644</v>
      </c>
      <c r="H565" s="185" t="s">
        <v>829</v>
      </c>
      <c r="I565" s="185" t="s">
        <v>829</v>
      </c>
      <c r="J565" s="185" t="s">
        <v>829</v>
      </c>
    </row>
    <row r="566" spans="1:10" s="46" customFormat="1" ht="18">
      <c r="A566" s="285"/>
      <c r="B566" s="284"/>
      <c r="C566" s="240" t="s">
        <v>667</v>
      </c>
      <c r="D566" s="185" t="s">
        <v>824</v>
      </c>
      <c r="E566" s="185" t="s">
        <v>825</v>
      </c>
      <c r="F566" s="185" t="s">
        <v>826</v>
      </c>
      <c r="G566" s="185" t="s">
        <v>563</v>
      </c>
      <c r="H566" s="185" t="s">
        <v>830</v>
      </c>
      <c r="I566" s="185" t="s">
        <v>830</v>
      </c>
      <c r="J566" s="185" t="s">
        <v>830</v>
      </c>
    </row>
    <row r="567" spans="1:10" s="46" customFormat="1" ht="18">
      <c r="A567" s="285"/>
      <c r="B567" s="284"/>
      <c r="C567" s="240" t="s">
        <v>667</v>
      </c>
      <c r="D567" s="185" t="s">
        <v>824</v>
      </c>
      <c r="E567" s="185" t="s">
        <v>825</v>
      </c>
      <c r="F567" s="185" t="s">
        <v>826</v>
      </c>
      <c r="G567" s="185" t="s">
        <v>641</v>
      </c>
      <c r="H567" s="185" t="s">
        <v>831</v>
      </c>
      <c r="I567" s="185" t="s">
        <v>831</v>
      </c>
      <c r="J567" s="185" t="s">
        <v>831</v>
      </c>
    </row>
    <row r="568" spans="1:10" s="46" customFormat="1" ht="18">
      <c r="A568" s="285"/>
      <c r="B568" s="286"/>
      <c r="C568" s="240" t="s">
        <v>667</v>
      </c>
      <c r="D568" s="185" t="s">
        <v>824</v>
      </c>
      <c r="E568" s="185" t="s">
        <v>825</v>
      </c>
      <c r="F568" s="185" t="s">
        <v>826</v>
      </c>
      <c r="G568" s="185" t="s">
        <v>642</v>
      </c>
      <c r="H568" s="185" t="s">
        <v>694</v>
      </c>
      <c r="I568" s="185" t="s">
        <v>694</v>
      </c>
      <c r="J568" s="185" t="s">
        <v>694</v>
      </c>
    </row>
    <row r="569" spans="1:10" s="173" customFormat="1" ht="41.4" customHeight="1">
      <c r="A569" s="248" t="s">
        <v>229</v>
      </c>
      <c r="B569" s="248" t="s">
        <v>832</v>
      </c>
      <c r="C569" s="240" t="s">
        <v>33</v>
      </c>
      <c r="D569" s="243"/>
      <c r="E569" s="243"/>
      <c r="F569" s="243"/>
      <c r="G569" s="243"/>
      <c r="H569" s="185" t="s">
        <v>833</v>
      </c>
      <c r="I569" s="185" t="s">
        <v>833</v>
      </c>
      <c r="J569" s="185" t="s">
        <v>833</v>
      </c>
    </row>
    <row r="570" spans="1:10" s="46" customFormat="1" ht="41.4" customHeight="1">
      <c r="A570" s="244"/>
      <c r="B570" s="251"/>
      <c r="C570" s="240" t="s">
        <v>34</v>
      </c>
      <c r="D570" s="185"/>
      <c r="E570" s="185"/>
      <c r="F570" s="185"/>
      <c r="G570" s="185"/>
      <c r="H570" s="264"/>
      <c r="I570" s="264"/>
      <c r="J570" s="264"/>
    </row>
    <row r="571" spans="1:10" s="46" customFormat="1" ht="41.4" customHeight="1">
      <c r="A571" s="244"/>
      <c r="B571" s="251"/>
      <c r="C571" s="240" t="s">
        <v>665</v>
      </c>
      <c r="D571" s="185" t="s">
        <v>192</v>
      </c>
      <c r="E571" s="185" t="s">
        <v>592</v>
      </c>
      <c r="F571" s="185" t="s">
        <v>834</v>
      </c>
      <c r="G571" s="185" t="s">
        <v>641</v>
      </c>
      <c r="H571" s="185" t="s">
        <v>835</v>
      </c>
      <c r="I571" s="185" t="s">
        <v>835</v>
      </c>
      <c r="J571" s="185" t="s">
        <v>835</v>
      </c>
    </row>
    <row r="572" spans="1:10" s="46" customFormat="1" ht="38.4" customHeight="1">
      <c r="A572" s="244"/>
      <c r="B572" s="251"/>
      <c r="C572" s="240" t="s">
        <v>665</v>
      </c>
      <c r="D572" s="185" t="s">
        <v>192</v>
      </c>
      <c r="E572" s="185" t="s">
        <v>592</v>
      </c>
      <c r="F572" s="185" t="s">
        <v>834</v>
      </c>
      <c r="G572" s="185" t="s">
        <v>642</v>
      </c>
      <c r="H572" s="185" t="s">
        <v>836</v>
      </c>
      <c r="I572" s="185" t="s">
        <v>836</v>
      </c>
      <c r="J572" s="185" t="s">
        <v>836</v>
      </c>
    </row>
    <row r="573" spans="1:10" s="46" customFormat="1" ht="38.4" customHeight="1">
      <c r="A573" s="244"/>
      <c r="B573" s="251"/>
      <c r="C573" s="240" t="s">
        <v>665</v>
      </c>
      <c r="D573" s="185" t="s">
        <v>192</v>
      </c>
      <c r="E573" s="185" t="s">
        <v>592</v>
      </c>
      <c r="F573" s="185" t="s">
        <v>837</v>
      </c>
      <c r="G573" s="185" t="s">
        <v>641</v>
      </c>
      <c r="H573" s="185" t="s">
        <v>838</v>
      </c>
      <c r="I573" s="185" t="s">
        <v>838</v>
      </c>
      <c r="J573" s="185" t="s">
        <v>838</v>
      </c>
    </row>
    <row r="574" spans="1:10" s="46" customFormat="1" ht="38.4" customHeight="1">
      <c r="A574" s="244"/>
      <c r="B574" s="251"/>
      <c r="C574" s="240" t="s">
        <v>665</v>
      </c>
      <c r="D574" s="185" t="s">
        <v>192</v>
      </c>
      <c r="E574" s="185" t="s">
        <v>592</v>
      </c>
      <c r="F574" s="185" t="s">
        <v>837</v>
      </c>
      <c r="G574" s="185" t="s">
        <v>642</v>
      </c>
      <c r="H574" s="185" t="s">
        <v>839</v>
      </c>
      <c r="I574" s="185" t="s">
        <v>839</v>
      </c>
      <c r="J574" s="185" t="s">
        <v>839</v>
      </c>
    </row>
    <row r="575" spans="1:10" s="46" customFormat="1" ht="38.4" customHeight="1">
      <c r="A575" s="244"/>
      <c r="B575" s="251"/>
      <c r="C575" s="240" t="s">
        <v>665</v>
      </c>
      <c r="D575" s="185" t="s">
        <v>192</v>
      </c>
      <c r="E575" s="185" t="s">
        <v>592</v>
      </c>
      <c r="F575" s="185" t="s">
        <v>837</v>
      </c>
      <c r="G575" s="185" t="s">
        <v>644</v>
      </c>
      <c r="H575" s="185" t="s">
        <v>840</v>
      </c>
      <c r="I575" s="185" t="s">
        <v>840</v>
      </c>
      <c r="J575" s="185" t="s">
        <v>840</v>
      </c>
    </row>
    <row r="576" spans="1:10" s="46" customFormat="1" ht="38.4" customHeight="1">
      <c r="A576" s="244"/>
      <c r="B576" s="251"/>
      <c r="C576" s="240" t="s">
        <v>665</v>
      </c>
      <c r="D576" s="185" t="s">
        <v>192</v>
      </c>
      <c r="E576" s="185" t="s">
        <v>592</v>
      </c>
      <c r="F576" s="185" t="s">
        <v>837</v>
      </c>
      <c r="G576" s="185" t="s">
        <v>563</v>
      </c>
      <c r="H576" s="185" t="s">
        <v>841</v>
      </c>
      <c r="I576" s="185" t="s">
        <v>841</v>
      </c>
      <c r="J576" s="185" t="s">
        <v>841</v>
      </c>
    </row>
    <row r="577" spans="1:10" s="46" customFormat="1" ht="38.4" customHeight="1">
      <c r="A577" s="244"/>
      <c r="B577" s="251"/>
      <c r="C577" s="240" t="s">
        <v>665</v>
      </c>
      <c r="D577" s="185" t="s">
        <v>192</v>
      </c>
      <c r="E577" s="185" t="s">
        <v>592</v>
      </c>
      <c r="F577" s="185" t="s">
        <v>842</v>
      </c>
      <c r="G577" s="185" t="s">
        <v>641</v>
      </c>
      <c r="H577" s="185" t="s">
        <v>843</v>
      </c>
      <c r="I577" s="185" t="s">
        <v>843</v>
      </c>
      <c r="J577" s="185" t="s">
        <v>843</v>
      </c>
    </row>
    <row r="578" spans="1:10" s="46" customFormat="1" ht="38.4" customHeight="1">
      <c r="A578" s="244"/>
      <c r="B578" s="251"/>
      <c r="C578" s="240" t="s">
        <v>665</v>
      </c>
      <c r="D578" s="185" t="s">
        <v>192</v>
      </c>
      <c r="E578" s="185" t="s">
        <v>592</v>
      </c>
      <c r="F578" s="185" t="s">
        <v>842</v>
      </c>
      <c r="G578" s="185" t="s">
        <v>642</v>
      </c>
      <c r="H578" s="185" t="s">
        <v>844</v>
      </c>
      <c r="I578" s="185" t="s">
        <v>844</v>
      </c>
      <c r="J578" s="185" t="s">
        <v>844</v>
      </c>
    </row>
    <row r="579" spans="1:10" s="46" customFormat="1" ht="38.4" customHeight="1">
      <c r="A579" s="244"/>
      <c r="B579" s="251"/>
      <c r="C579" s="240" t="s">
        <v>665</v>
      </c>
      <c r="D579" s="185" t="s">
        <v>192</v>
      </c>
      <c r="E579" s="185" t="s">
        <v>592</v>
      </c>
      <c r="F579" s="185" t="s">
        <v>845</v>
      </c>
      <c r="G579" s="185" t="s">
        <v>641</v>
      </c>
      <c r="H579" s="185" t="s">
        <v>846</v>
      </c>
      <c r="I579" s="185" t="s">
        <v>846</v>
      </c>
      <c r="J579" s="185" t="s">
        <v>846</v>
      </c>
    </row>
    <row r="580" spans="1:10" s="46" customFormat="1" ht="38.4" customHeight="1">
      <c r="A580" s="244"/>
      <c r="B580" s="251"/>
      <c r="C580" s="240" t="s">
        <v>665</v>
      </c>
      <c r="D580" s="185" t="s">
        <v>192</v>
      </c>
      <c r="E580" s="185" t="s">
        <v>592</v>
      </c>
      <c r="F580" s="185" t="s">
        <v>845</v>
      </c>
      <c r="G580" s="185" t="s">
        <v>642</v>
      </c>
      <c r="H580" s="185" t="s">
        <v>847</v>
      </c>
      <c r="I580" s="185" t="s">
        <v>847</v>
      </c>
      <c r="J580" s="185" t="s">
        <v>847</v>
      </c>
    </row>
    <row r="581" spans="1:10" s="46" customFormat="1" ht="38.4" customHeight="1">
      <c r="A581" s="244"/>
      <c r="B581" s="251"/>
      <c r="C581" s="240" t="s">
        <v>665</v>
      </c>
      <c r="D581" s="185" t="s">
        <v>192</v>
      </c>
      <c r="E581" s="185" t="s">
        <v>592</v>
      </c>
      <c r="F581" s="185" t="s">
        <v>845</v>
      </c>
      <c r="G581" s="185" t="s">
        <v>644</v>
      </c>
      <c r="H581" s="185" t="s">
        <v>848</v>
      </c>
      <c r="I581" s="185" t="s">
        <v>848</v>
      </c>
      <c r="J581" s="185" t="s">
        <v>848</v>
      </c>
    </row>
    <row r="582" spans="1:10" s="46" customFormat="1" ht="38.4" customHeight="1">
      <c r="A582" s="244"/>
      <c r="B582" s="251"/>
      <c r="C582" s="240" t="s">
        <v>665</v>
      </c>
      <c r="D582" s="185" t="s">
        <v>192</v>
      </c>
      <c r="E582" s="185" t="s">
        <v>592</v>
      </c>
      <c r="F582" s="185" t="s">
        <v>845</v>
      </c>
      <c r="G582" s="185" t="s">
        <v>563</v>
      </c>
      <c r="H582" s="185" t="s">
        <v>812</v>
      </c>
      <c r="I582" s="185" t="s">
        <v>812</v>
      </c>
      <c r="J582" s="185" t="s">
        <v>812</v>
      </c>
    </row>
    <row r="583" spans="1:10" s="46" customFormat="1" ht="41.4" customHeight="1">
      <c r="A583" s="244"/>
      <c r="B583" s="251"/>
      <c r="C583" s="240" t="s">
        <v>666</v>
      </c>
      <c r="D583" s="185"/>
      <c r="E583" s="185"/>
      <c r="F583" s="185"/>
      <c r="G583" s="185"/>
      <c r="H583" s="185"/>
      <c r="I583" s="185"/>
      <c r="J583" s="185"/>
    </row>
    <row r="584" spans="1:10" s="46" customFormat="1" ht="41.4" customHeight="1">
      <c r="A584" s="246"/>
      <c r="B584" s="253"/>
      <c r="C584" s="240" t="s">
        <v>667</v>
      </c>
      <c r="D584" s="185"/>
      <c r="E584" s="185"/>
      <c r="F584" s="185"/>
      <c r="G584" s="185"/>
      <c r="H584" s="185"/>
      <c r="I584" s="185"/>
      <c r="J584" s="185"/>
    </row>
    <row r="585" spans="1:10" s="46" customFormat="1" ht="82.8" customHeight="1">
      <c r="A585" s="248" t="s">
        <v>230</v>
      </c>
      <c r="B585" s="248" t="s">
        <v>849</v>
      </c>
      <c r="C585" s="240" t="s">
        <v>33</v>
      </c>
      <c r="D585" s="184"/>
      <c r="E585" s="194"/>
      <c r="F585" s="194"/>
      <c r="G585" s="194"/>
      <c r="H585" s="185" t="s">
        <v>850</v>
      </c>
      <c r="I585" s="185" t="s">
        <v>851</v>
      </c>
      <c r="J585" s="185" t="s">
        <v>851</v>
      </c>
    </row>
    <row r="586" spans="1:10" s="46" customFormat="1" ht="22.2" customHeight="1">
      <c r="A586" s="244"/>
      <c r="B586" s="251"/>
      <c r="C586" s="240" t="s">
        <v>34</v>
      </c>
      <c r="D586" s="184"/>
      <c r="E586" s="194"/>
      <c r="F586" s="194"/>
      <c r="G586" s="194"/>
      <c r="H586" s="185"/>
      <c r="I586" s="185"/>
      <c r="J586" s="185"/>
    </row>
    <row r="587" spans="1:10" s="46" customFormat="1" ht="44.4" customHeight="1">
      <c r="A587" s="244"/>
      <c r="B587" s="251"/>
      <c r="C587" s="240" t="s">
        <v>665</v>
      </c>
      <c r="D587" s="185" t="s">
        <v>192</v>
      </c>
      <c r="E587" s="185" t="s">
        <v>592</v>
      </c>
      <c r="F587" s="185" t="s">
        <v>852</v>
      </c>
      <c r="G587" s="185" t="s">
        <v>588</v>
      </c>
      <c r="H587" s="185" t="s">
        <v>853</v>
      </c>
      <c r="I587" s="185" t="s">
        <v>853</v>
      </c>
      <c r="J587" s="185" t="s">
        <v>853</v>
      </c>
    </row>
    <row r="588" spans="1:10" s="46" customFormat="1" ht="44.4" customHeight="1">
      <c r="A588" s="244"/>
      <c r="B588" s="251"/>
      <c r="C588" s="240" t="s">
        <v>665</v>
      </c>
      <c r="D588" s="185" t="s">
        <v>192</v>
      </c>
      <c r="E588" s="185" t="s">
        <v>592</v>
      </c>
      <c r="F588" s="185" t="s">
        <v>852</v>
      </c>
      <c r="G588" s="185" t="s">
        <v>854</v>
      </c>
      <c r="H588" s="185" t="s">
        <v>855</v>
      </c>
      <c r="I588" s="185" t="s">
        <v>855</v>
      </c>
      <c r="J588" s="185" t="s">
        <v>855</v>
      </c>
    </row>
    <row r="589" spans="1:10" s="46" customFormat="1" ht="44.4" customHeight="1">
      <c r="A589" s="244"/>
      <c r="B589" s="251"/>
      <c r="C589" s="240" t="s">
        <v>665</v>
      </c>
      <c r="D589" s="185" t="s">
        <v>192</v>
      </c>
      <c r="E589" s="185" t="s">
        <v>592</v>
      </c>
      <c r="F589" s="185" t="s">
        <v>852</v>
      </c>
      <c r="G589" s="185" t="s">
        <v>587</v>
      </c>
      <c r="H589" s="185" t="s">
        <v>856</v>
      </c>
      <c r="I589" s="185" t="s">
        <v>857</v>
      </c>
      <c r="J589" s="185" t="s">
        <v>857</v>
      </c>
    </row>
    <row r="590" spans="1:10" s="46" customFormat="1" ht="44.4" customHeight="1">
      <c r="A590" s="244"/>
      <c r="B590" s="251"/>
      <c r="C590" s="240" t="s">
        <v>665</v>
      </c>
      <c r="D590" s="185" t="s">
        <v>192</v>
      </c>
      <c r="E590" s="185" t="s">
        <v>592</v>
      </c>
      <c r="F590" s="185" t="s">
        <v>852</v>
      </c>
      <c r="G590" s="185" t="s">
        <v>644</v>
      </c>
      <c r="H590" s="185" t="s">
        <v>858</v>
      </c>
      <c r="I590" s="185" t="s">
        <v>859</v>
      </c>
      <c r="J590" s="185" t="s">
        <v>859</v>
      </c>
    </row>
    <row r="591" spans="1:10" s="46" customFormat="1" ht="44.4" customHeight="1">
      <c r="A591" s="244"/>
      <c r="B591" s="251"/>
      <c r="C591" s="240" t="s">
        <v>665</v>
      </c>
      <c r="D591" s="185" t="s">
        <v>192</v>
      </c>
      <c r="E591" s="185" t="s">
        <v>592</v>
      </c>
      <c r="F591" s="185" t="s">
        <v>852</v>
      </c>
      <c r="G591" s="185" t="s">
        <v>563</v>
      </c>
      <c r="H591" s="185" t="s">
        <v>860</v>
      </c>
      <c r="I591" s="185" t="s">
        <v>861</v>
      </c>
      <c r="J591" s="185" t="s">
        <v>861</v>
      </c>
    </row>
    <row r="592" spans="1:10" s="46" customFormat="1" ht="44.4" customHeight="1">
      <c r="A592" s="244"/>
      <c r="B592" s="251"/>
      <c r="C592" s="240" t="s">
        <v>665</v>
      </c>
      <c r="D592" s="185" t="s">
        <v>192</v>
      </c>
      <c r="E592" s="185" t="s">
        <v>592</v>
      </c>
      <c r="F592" s="185" t="s">
        <v>852</v>
      </c>
      <c r="G592" s="185" t="s">
        <v>648</v>
      </c>
      <c r="H592" s="185" t="s">
        <v>862</v>
      </c>
      <c r="I592" s="185" t="s">
        <v>862</v>
      </c>
      <c r="J592" s="185" t="s">
        <v>862</v>
      </c>
    </row>
    <row r="593" spans="1:10" s="46" customFormat="1" ht="44.4" customHeight="1">
      <c r="A593" s="244"/>
      <c r="B593" s="251"/>
      <c r="C593" s="240" t="s">
        <v>665</v>
      </c>
      <c r="D593" s="185" t="s">
        <v>192</v>
      </c>
      <c r="E593" s="185" t="s">
        <v>592</v>
      </c>
      <c r="F593" s="185" t="s">
        <v>852</v>
      </c>
      <c r="G593" s="185" t="s">
        <v>588</v>
      </c>
      <c r="H593" s="185" t="s">
        <v>863</v>
      </c>
      <c r="I593" s="185" t="s">
        <v>863</v>
      </c>
      <c r="J593" s="185" t="s">
        <v>863</v>
      </c>
    </row>
    <row r="594" spans="1:10" s="46" customFormat="1" ht="44.4" customHeight="1">
      <c r="A594" s="244"/>
      <c r="B594" s="251"/>
      <c r="C594" s="240" t="s">
        <v>665</v>
      </c>
      <c r="D594" s="185" t="s">
        <v>192</v>
      </c>
      <c r="E594" s="185" t="s">
        <v>592</v>
      </c>
      <c r="F594" s="185" t="s">
        <v>852</v>
      </c>
      <c r="G594" s="185" t="s">
        <v>587</v>
      </c>
      <c r="H594" s="185" t="s">
        <v>864</v>
      </c>
      <c r="I594" s="185" t="s">
        <v>864</v>
      </c>
      <c r="J594" s="185" t="s">
        <v>864</v>
      </c>
    </row>
    <row r="595" spans="1:10" s="46" customFormat="1" ht="44.4" customHeight="1">
      <c r="A595" s="244"/>
      <c r="B595" s="251"/>
      <c r="C595" s="240" t="s">
        <v>665</v>
      </c>
      <c r="D595" s="184"/>
      <c r="E595" s="194"/>
      <c r="F595" s="194"/>
      <c r="G595" s="194"/>
      <c r="H595" s="185"/>
      <c r="I595" s="185"/>
      <c r="J595" s="185"/>
    </row>
    <row r="596" spans="1:10" s="46" customFormat="1" ht="44.4" customHeight="1">
      <c r="A596" s="244"/>
      <c r="B596" s="251"/>
      <c r="C596" s="240" t="s">
        <v>665</v>
      </c>
      <c r="D596" s="184"/>
      <c r="E596" s="194"/>
      <c r="F596" s="194"/>
      <c r="G596" s="194"/>
      <c r="H596" s="185"/>
      <c r="I596" s="185"/>
      <c r="J596" s="185"/>
    </row>
    <row r="597" spans="1:10" s="46" customFormat="1" ht="22.2" customHeight="1">
      <c r="A597" s="244"/>
      <c r="B597" s="251"/>
      <c r="C597" s="240" t="s">
        <v>666</v>
      </c>
      <c r="D597" s="184"/>
      <c r="E597" s="194"/>
      <c r="F597" s="194"/>
      <c r="G597" s="194"/>
      <c r="H597" s="185"/>
      <c r="I597" s="185"/>
      <c r="J597" s="185"/>
    </row>
    <row r="598" spans="1:10" s="46" customFormat="1" ht="22.2" customHeight="1">
      <c r="A598" s="246"/>
      <c r="B598" s="253"/>
      <c r="C598" s="240" t="s">
        <v>667</v>
      </c>
      <c r="D598" s="184"/>
      <c r="E598" s="194"/>
      <c r="F598" s="194"/>
      <c r="G598" s="194"/>
      <c r="H598" s="185"/>
      <c r="I598" s="185"/>
      <c r="J598" s="185"/>
    </row>
    <row r="599" spans="1:10" s="46" customFormat="1" ht="57" customHeight="1">
      <c r="A599" s="279" t="s">
        <v>865</v>
      </c>
      <c r="B599" s="271" t="s">
        <v>866</v>
      </c>
      <c r="C599" s="240" t="s">
        <v>33</v>
      </c>
      <c r="D599" s="184"/>
      <c r="E599" s="194"/>
      <c r="F599" s="194"/>
      <c r="G599" s="194"/>
      <c r="H599" s="185" t="s">
        <v>867</v>
      </c>
      <c r="I599" s="185" t="s">
        <v>867</v>
      </c>
      <c r="J599" s="185" t="s">
        <v>867</v>
      </c>
    </row>
    <row r="600" spans="1:10" s="46" customFormat="1" ht="22.2" customHeight="1">
      <c r="A600" s="244"/>
      <c r="B600" s="272"/>
      <c r="C600" s="240" t="s">
        <v>34</v>
      </c>
      <c r="D600" s="184"/>
      <c r="E600" s="194"/>
      <c r="F600" s="194"/>
      <c r="G600" s="194"/>
      <c r="H600" s="185"/>
      <c r="I600" s="185"/>
      <c r="J600" s="185"/>
    </row>
    <row r="601" spans="1:10" s="46" customFormat="1" ht="45" customHeight="1">
      <c r="A601" s="244"/>
      <c r="B601" s="272"/>
      <c r="C601" s="240" t="s">
        <v>665</v>
      </c>
      <c r="D601" s="184"/>
      <c r="E601" s="194"/>
      <c r="F601" s="194"/>
      <c r="G601" s="194"/>
      <c r="H601" s="185"/>
      <c r="I601" s="185"/>
      <c r="J601" s="185"/>
    </row>
    <row r="602" spans="1:10" s="46" customFormat="1" ht="22.2" customHeight="1">
      <c r="A602" s="244"/>
      <c r="B602" s="272"/>
      <c r="C602" s="240" t="s">
        <v>666</v>
      </c>
      <c r="D602" s="184"/>
      <c r="E602" s="194"/>
      <c r="F602" s="194"/>
      <c r="G602" s="194"/>
      <c r="H602" s="185" t="s">
        <v>867</v>
      </c>
      <c r="I602" s="185" t="s">
        <v>867</v>
      </c>
      <c r="J602" s="185" t="s">
        <v>867</v>
      </c>
    </row>
    <row r="603" spans="1:10" s="46" customFormat="1" ht="22.2" customHeight="1">
      <c r="A603" s="246"/>
      <c r="B603" s="273"/>
      <c r="C603" s="240" t="s">
        <v>667</v>
      </c>
      <c r="D603" s="184"/>
      <c r="E603" s="194"/>
      <c r="F603" s="194"/>
      <c r="G603" s="194"/>
      <c r="H603" s="185"/>
      <c r="I603" s="185"/>
      <c r="J603" s="185"/>
    </row>
    <row r="604" spans="1:10" s="46" customFormat="1" ht="22.2" customHeight="1">
      <c r="A604" s="281" t="s">
        <v>868</v>
      </c>
      <c r="B604" s="258" t="s">
        <v>869</v>
      </c>
      <c r="C604" s="240" t="s">
        <v>33</v>
      </c>
      <c r="D604" s="184"/>
      <c r="E604" s="194"/>
      <c r="F604" s="194"/>
      <c r="G604" s="194"/>
      <c r="H604" s="185" t="s">
        <v>870</v>
      </c>
      <c r="I604" s="185" t="s">
        <v>870</v>
      </c>
      <c r="J604" s="185" t="s">
        <v>870</v>
      </c>
    </row>
    <row r="605" spans="1:10" s="46" customFormat="1" ht="22.2" customHeight="1">
      <c r="A605" s="244"/>
      <c r="B605" s="260"/>
      <c r="C605" s="240" t="s">
        <v>34</v>
      </c>
      <c r="D605" s="184"/>
      <c r="E605" s="194"/>
      <c r="F605" s="194"/>
      <c r="G605" s="194"/>
      <c r="H605" s="185"/>
      <c r="I605" s="185"/>
      <c r="J605" s="185"/>
    </row>
    <row r="606" spans="1:10" s="46" customFormat="1" ht="45" customHeight="1">
      <c r="A606" s="244"/>
      <c r="B606" s="260"/>
      <c r="C606" s="240" t="s">
        <v>665</v>
      </c>
      <c r="D606" s="264"/>
      <c r="E606" s="264"/>
      <c r="F606" s="264"/>
      <c r="G606" s="264"/>
      <c r="H606" s="264"/>
      <c r="I606" s="264"/>
      <c r="J606" s="264"/>
    </row>
    <row r="607" spans="1:10" s="46" customFormat="1" ht="22.2" customHeight="1">
      <c r="A607" s="244"/>
      <c r="B607" s="260"/>
      <c r="C607" s="240" t="s">
        <v>666</v>
      </c>
      <c r="D607" s="185" t="s">
        <v>199</v>
      </c>
      <c r="E607" s="185" t="s">
        <v>871</v>
      </c>
      <c r="F607" s="185" t="s">
        <v>872</v>
      </c>
      <c r="G607" s="185" t="s">
        <v>716</v>
      </c>
      <c r="H607" s="185" t="s">
        <v>870</v>
      </c>
      <c r="I607" s="185" t="s">
        <v>870</v>
      </c>
      <c r="J607" s="185" t="s">
        <v>870</v>
      </c>
    </row>
    <row r="608" spans="1:10" s="46" customFormat="1" ht="22.2" customHeight="1">
      <c r="A608" s="246"/>
      <c r="B608" s="262"/>
      <c r="C608" s="240" t="s">
        <v>667</v>
      </c>
      <c r="D608" s="184"/>
      <c r="E608" s="194"/>
      <c r="F608" s="194"/>
      <c r="G608" s="194"/>
      <c r="H608" s="185"/>
      <c r="I608" s="185"/>
      <c r="J608" s="185"/>
    </row>
    <row r="609" spans="1:10" s="46" customFormat="1" ht="22.2" customHeight="1">
      <c r="A609" s="281" t="s">
        <v>873</v>
      </c>
      <c r="B609" s="258" t="s">
        <v>874</v>
      </c>
      <c r="C609" s="240" t="s">
        <v>33</v>
      </c>
      <c r="D609" s="184"/>
      <c r="E609" s="194"/>
      <c r="F609" s="194"/>
      <c r="G609" s="194"/>
      <c r="H609" s="185" t="s">
        <v>875</v>
      </c>
      <c r="I609" s="185" t="s">
        <v>875</v>
      </c>
      <c r="J609" s="185" t="s">
        <v>875</v>
      </c>
    </row>
    <row r="610" spans="1:10" s="46" customFormat="1" ht="22.2" customHeight="1">
      <c r="A610" s="244"/>
      <c r="B610" s="260"/>
      <c r="C610" s="240" t="s">
        <v>34</v>
      </c>
      <c r="D610" s="184"/>
      <c r="E610" s="194"/>
      <c r="F610" s="194"/>
      <c r="G610" s="194"/>
      <c r="H610" s="185"/>
      <c r="I610" s="185"/>
      <c r="J610" s="185"/>
    </row>
    <row r="611" spans="1:10" s="46" customFormat="1" ht="43.2" customHeight="1">
      <c r="A611" s="244"/>
      <c r="B611" s="260"/>
      <c r="C611" s="240" t="s">
        <v>665</v>
      </c>
      <c r="D611" s="184"/>
      <c r="E611" s="194"/>
      <c r="F611" s="194"/>
      <c r="G611" s="194"/>
      <c r="H611" s="185"/>
      <c r="I611" s="185"/>
      <c r="J611" s="185"/>
    </row>
    <row r="612" spans="1:10" s="46" customFormat="1" ht="22.2" customHeight="1">
      <c r="A612" s="244"/>
      <c r="B612" s="260"/>
      <c r="C612" s="240" t="s">
        <v>666</v>
      </c>
      <c r="D612" s="185" t="s">
        <v>199</v>
      </c>
      <c r="E612" s="185" t="s">
        <v>871</v>
      </c>
      <c r="F612" s="185" t="s">
        <v>876</v>
      </c>
      <c r="G612" s="185" t="s">
        <v>716</v>
      </c>
      <c r="H612" s="185" t="s">
        <v>875</v>
      </c>
      <c r="I612" s="185" t="s">
        <v>875</v>
      </c>
      <c r="J612" s="185" t="s">
        <v>875</v>
      </c>
    </row>
    <row r="613" spans="1:10" s="46" customFormat="1" ht="22.2" customHeight="1">
      <c r="A613" s="246"/>
      <c r="B613" s="262"/>
      <c r="C613" s="240" t="s">
        <v>667</v>
      </c>
      <c r="D613" s="184"/>
      <c r="E613" s="194"/>
      <c r="F613" s="194"/>
      <c r="G613" s="194"/>
      <c r="H613" s="185"/>
      <c r="I613" s="185"/>
      <c r="J613" s="185"/>
    </row>
    <row r="614" spans="1:10" s="46" customFormat="1" ht="22.2" customHeight="1">
      <c r="A614" s="287" t="s">
        <v>877</v>
      </c>
      <c r="B614" s="288" t="s">
        <v>878</v>
      </c>
      <c r="C614" s="240" t="s">
        <v>33</v>
      </c>
      <c r="D614" s="184"/>
      <c r="E614" s="194"/>
      <c r="F614" s="194"/>
      <c r="G614" s="194"/>
      <c r="H614" s="185" t="s">
        <v>879</v>
      </c>
      <c r="I614" s="185" t="s">
        <v>879</v>
      </c>
      <c r="J614" s="185" t="s">
        <v>879</v>
      </c>
    </row>
    <row r="615" spans="1:10" s="46" customFormat="1" ht="22.2" customHeight="1">
      <c r="A615" s="289"/>
      <c r="B615" s="288"/>
      <c r="C615" s="240" t="s">
        <v>34</v>
      </c>
      <c r="D615" s="184"/>
      <c r="E615" s="194"/>
      <c r="F615" s="194"/>
      <c r="G615" s="194"/>
      <c r="H615" s="185"/>
      <c r="I615" s="185"/>
      <c r="J615" s="185"/>
    </row>
    <row r="616" spans="1:10" s="46" customFormat="1" ht="46.2" customHeight="1">
      <c r="A616" s="289"/>
      <c r="B616" s="288"/>
      <c r="C616" s="240" t="s">
        <v>665</v>
      </c>
      <c r="D616" s="264"/>
      <c r="E616" s="264"/>
      <c r="F616" s="264"/>
      <c r="G616" s="264"/>
      <c r="H616" s="185" t="s">
        <v>879</v>
      </c>
      <c r="I616" s="185" t="s">
        <v>879</v>
      </c>
      <c r="J616" s="185" t="s">
        <v>879</v>
      </c>
    </row>
    <row r="617" spans="1:10" s="46" customFormat="1" ht="22.2" customHeight="1">
      <c r="A617" s="289"/>
      <c r="B617" s="288"/>
      <c r="C617" s="240" t="s">
        <v>666</v>
      </c>
      <c r="D617" s="184"/>
      <c r="E617" s="194"/>
      <c r="F617" s="194"/>
      <c r="G617" s="194"/>
      <c r="H617" s="185"/>
      <c r="I617" s="185"/>
      <c r="J617" s="185"/>
    </row>
    <row r="618" spans="1:10" s="46" customFormat="1" ht="22.2" customHeight="1">
      <c r="A618" s="289"/>
      <c r="B618" s="288"/>
      <c r="C618" s="240" t="s">
        <v>667</v>
      </c>
      <c r="D618" s="184"/>
      <c r="E618" s="194"/>
      <c r="F618" s="194"/>
      <c r="G618" s="194"/>
      <c r="H618" s="185"/>
      <c r="I618" s="185"/>
      <c r="J618" s="185"/>
    </row>
    <row r="619" spans="1:10" ht="27.6">
      <c r="A619" s="290" t="s">
        <v>880</v>
      </c>
      <c r="B619" s="291" t="s">
        <v>881</v>
      </c>
      <c r="C619" s="267"/>
      <c r="D619" s="267"/>
      <c r="E619" s="267"/>
      <c r="F619" s="267"/>
      <c r="G619" s="267"/>
      <c r="H619" s="292"/>
      <c r="I619" s="292"/>
      <c r="J619" s="292"/>
    </row>
    <row r="620" spans="1:10" ht="41.4">
      <c r="A620" s="293" t="s">
        <v>882</v>
      </c>
      <c r="B620" s="265" t="s">
        <v>883</v>
      </c>
      <c r="C620" s="267"/>
      <c r="D620" s="267"/>
      <c r="E620" s="267"/>
      <c r="F620" s="267"/>
      <c r="G620" s="267"/>
      <c r="H620" s="292"/>
      <c r="I620" s="292"/>
      <c r="J620" s="292"/>
    </row>
    <row r="621" spans="1:10" ht="62.4">
      <c r="A621" s="293" t="s">
        <v>884</v>
      </c>
      <c r="B621" s="294" t="s">
        <v>885</v>
      </c>
      <c r="C621" s="267"/>
      <c r="D621" s="267"/>
      <c r="E621" s="267"/>
      <c r="F621" s="267"/>
      <c r="G621" s="267"/>
      <c r="H621" s="292"/>
      <c r="I621" s="292"/>
      <c r="J621" s="292"/>
    </row>
    <row r="622" spans="1:10" ht="109.2">
      <c r="A622" s="293" t="s">
        <v>886</v>
      </c>
      <c r="B622" s="294" t="s">
        <v>887</v>
      </c>
      <c r="C622" s="267"/>
      <c r="D622" s="267"/>
      <c r="E622" s="267"/>
      <c r="F622" s="267"/>
      <c r="G622" s="267"/>
      <c r="H622" s="292"/>
      <c r="I622" s="292"/>
      <c r="J622" s="292"/>
    </row>
    <row r="623" spans="1:10" ht="124.8">
      <c r="A623" s="293" t="s">
        <v>888</v>
      </c>
      <c r="B623" s="295" t="s">
        <v>889</v>
      </c>
      <c r="C623" s="267"/>
      <c r="D623" s="267"/>
      <c r="E623" s="267"/>
      <c r="F623" s="267"/>
      <c r="G623" s="267"/>
      <c r="H623" s="292"/>
      <c r="I623" s="292"/>
      <c r="J623" s="292"/>
    </row>
    <row r="624" spans="1:10" ht="62.4">
      <c r="A624" s="293" t="s">
        <v>890</v>
      </c>
      <c r="B624" s="295" t="s">
        <v>891</v>
      </c>
      <c r="C624" s="267"/>
      <c r="D624" s="267"/>
      <c r="E624" s="267"/>
      <c r="F624" s="267"/>
      <c r="G624" s="267"/>
      <c r="H624" s="292"/>
      <c r="I624" s="292"/>
      <c r="J624" s="292"/>
    </row>
    <row r="625" spans="1:10" ht="31.2">
      <c r="A625" s="293" t="s">
        <v>892</v>
      </c>
      <c r="B625" s="295" t="s">
        <v>893</v>
      </c>
      <c r="C625" s="267"/>
      <c r="D625" s="267"/>
      <c r="E625" s="267"/>
      <c r="F625" s="267"/>
      <c r="G625" s="267"/>
      <c r="H625" s="292"/>
      <c r="I625" s="292"/>
      <c r="J625" s="292"/>
    </row>
    <row r="626" spans="1:10" ht="93.6">
      <c r="A626" s="293" t="s">
        <v>894</v>
      </c>
      <c r="B626" s="294" t="s">
        <v>895</v>
      </c>
      <c r="C626" s="267"/>
      <c r="D626" s="267"/>
      <c r="E626" s="267"/>
      <c r="F626" s="267"/>
      <c r="G626" s="267"/>
      <c r="H626" s="292"/>
      <c r="I626" s="292"/>
      <c r="J626" s="292"/>
    </row>
    <row r="627" spans="1:10" ht="124.8">
      <c r="A627" s="293" t="s">
        <v>896</v>
      </c>
      <c r="B627" s="296" t="s">
        <v>897</v>
      </c>
      <c r="C627" s="267"/>
      <c r="D627" s="267"/>
      <c r="E627" s="267"/>
      <c r="F627" s="267"/>
      <c r="G627" s="267"/>
      <c r="H627" s="292"/>
      <c r="I627" s="292"/>
      <c r="J627" s="292"/>
    </row>
    <row r="628" spans="1:10" ht="124.8">
      <c r="A628" s="293" t="s">
        <v>898</v>
      </c>
      <c r="B628" s="295" t="s">
        <v>899</v>
      </c>
      <c r="C628" s="267"/>
      <c r="D628" s="267"/>
      <c r="E628" s="267"/>
      <c r="F628" s="267"/>
      <c r="G628" s="267"/>
      <c r="H628" s="292"/>
      <c r="I628" s="292"/>
      <c r="J628" s="292"/>
    </row>
    <row r="629" spans="1:10" ht="27.6">
      <c r="A629" s="290" t="s">
        <v>900</v>
      </c>
      <c r="B629" s="297" t="s">
        <v>901</v>
      </c>
      <c r="C629" s="267"/>
      <c r="D629" s="267"/>
      <c r="E629" s="267"/>
      <c r="F629" s="267"/>
      <c r="G629" s="267"/>
      <c r="H629" s="292"/>
      <c r="I629" s="292"/>
      <c r="J629" s="292"/>
    </row>
    <row r="630" spans="1:10" ht="78">
      <c r="A630" s="293" t="s">
        <v>902</v>
      </c>
      <c r="B630" s="295" t="s">
        <v>903</v>
      </c>
      <c r="C630" s="267"/>
      <c r="D630" s="267"/>
      <c r="E630" s="267"/>
      <c r="F630" s="267"/>
      <c r="G630" s="267"/>
      <c r="H630" s="292"/>
      <c r="I630" s="292"/>
      <c r="J630" s="292"/>
    </row>
    <row r="631" spans="1:10" ht="46.8">
      <c r="A631" s="293" t="s">
        <v>904</v>
      </c>
      <c r="B631" s="295" t="s">
        <v>905</v>
      </c>
      <c r="C631" s="267"/>
      <c r="D631" s="267"/>
      <c r="E631" s="267"/>
      <c r="F631" s="267"/>
      <c r="G631" s="267"/>
      <c r="H631" s="292"/>
      <c r="I631" s="292"/>
      <c r="J631" s="292"/>
    </row>
    <row r="632" spans="1:10" ht="46.8">
      <c r="A632" s="293" t="s">
        <v>906</v>
      </c>
      <c r="B632" s="295" t="s">
        <v>907</v>
      </c>
      <c r="C632" s="267"/>
      <c r="D632" s="267"/>
      <c r="E632" s="267"/>
      <c r="F632" s="267"/>
      <c r="G632" s="267"/>
      <c r="H632" s="292"/>
      <c r="I632" s="292"/>
      <c r="J632" s="292"/>
    </row>
    <row r="633" spans="1:10" ht="46.8">
      <c r="A633" s="293" t="s">
        <v>908</v>
      </c>
      <c r="B633" s="295" t="s">
        <v>909</v>
      </c>
      <c r="C633" s="267"/>
      <c r="D633" s="267"/>
      <c r="E633" s="267"/>
      <c r="F633" s="267"/>
      <c r="G633" s="267"/>
      <c r="H633" s="292"/>
      <c r="I633" s="292"/>
      <c r="J633" s="292"/>
    </row>
    <row r="634" spans="1:10" ht="62.4">
      <c r="A634" s="293" t="s">
        <v>910</v>
      </c>
      <c r="B634" s="295" t="s">
        <v>911</v>
      </c>
      <c r="C634" s="267"/>
      <c r="D634" s="267"/>
      <c r="E634" s="267"/>
      <c r="F634" s="267"/>
      <c r="G634" s="267"/>
      <c r="H634" s="292"/>
      <c r="I634" s="292"/>
      <c r="J634" s="292"/>
    </row>
    <row r="635" spans="1:10" ht="62.4">
      <c r="A635" s="293" t="s">
        <v>912</v>
      </c>
      <c r="B635" s="295" t="s">
        <v>913</v>
      </c>
      <c r="C635" s="267"/>
      <c r="D635" s="267"/>
      <c r="E635" s="267"/>
      <c r="F635" s="267"/>
      <c r="G635" s="267"/>
      <c r="H635" s="292"/>
      <c r="I635" s="292"/>
      <c r="J635" s="292"/>
    </row>
    <row r="636" spans="1:10" ht="46.8">
      <c r="A636" s="293" t="s">
        <v>914</v>
      </c>
      <c r="B636" s="298" t="s">
        <v>658</v>
      </c>
      <c r="C636" s="267"/>
      <c r="D636" s="267"/>
      <c r="E636" s="267"/>
      <c r="F636" s="267"/>
      <c r="G636" s="267"/>
      <c r="H636" s="292"/>
      <c r="I636" s="292"/>
      <c r="J636" s="292"/>
    </row>
    <row r="637" spans="1:10" ht="140.4">
      <c r="A637" s="293" t="s">
        <v>915</v>
      </c>
      <c r="B637" s="295" t="s">
        <v>916</v>
      </c>
      <c r="C637" s="267"/>
      <c r="D637" s="267"/>
      <c r="E637" s="267"/>
      <c r="F637" s="267"/>
      <c r="G637" s="267"/>
      <c r="H637" s="292"/>
      <c r="I637" s="292"/>
      <c r="J637" s="292"/>
    </row>
    <row r="638" spans="1:10" ht="62.4">
      <c r="A638" s="293" t="s">
        <v>917</v>
      </c>
      <c r="B638" s="295" t="s">
        <v>918</v>
      </c>
      <c r="C638" s="267"/>
      <c r="D638" s="267"/>
      <c r="E638" s="267"/>
      <c r="F638" s="267"/>
      <c r="G638" s="267"/>
      <c r="H638" s="292"/>
      <c r="I638" s="292"/>
      <c r="J638" s="292"/>
    </row>
    <row r="639" spans="1:10" ht="62.4">
      <c r="A639" s="293" t="s">
        <v>919</v>
      </c>
      <c r="B639" s="295" t="s">
        <v>637</v>
      </c>
      <c r="C639" s="267"/>
      <c r="D639" s="267"/>
      <c r="E639" s="267"/>
      <c r="F639" s="267"/>
      <c r="G639" s="267"/>
      <c r="H639" s="292"/>
      <c r="I639" s="292"/>
      <c r="J639" s="292"/>
    </row>
    <row r="640" spans="1:10" ht="82.8">
      <c r="A640" s="293" t="s">
        <v>920</v>
      </c>
      <c r="B640" s="265" t="s">
        <v>921</v>
      </c>
      <c r="C640" s="267"/>
      <c r="D640" s="267"/>
      <c r="E640" s="267"/>
      <c r="F640" s="267"/>
      <c r="G640" s="267"/>
      <c r="H640" s="292"/>
      <c r="I640" s="292"/>
      <c r="J640" s="292"/>
    </row>
    <row r="641" spans="1:10" ht="82.8">
      <c r="A641" s="290" t="s">
        <v>922</v>
      </c>
      <c r="B641" s="297" t="s">
        <v>923</v>
      </c>
      <c r="C641" s="267"/>
      <c r="D641" s="267"/>
      <c r="E641" s="267"/>
      <c r="F641" s="267"/>
      <c r="G641" s="267"/>
      <c r="H641" s="292"/>
      <c r="I641" s="292"/>
      <c r="J641" s="292"/>
    </row>
    <row r="642" spans="1:10" ht="62.4">
      <c r="A642" s="293" t="s">
        <v>924</v>
      </c>
      <c r="B642" s="295" t="s">
        <v>925</v>
      </c>
      <c r="C642" s="267"/>
      <c r="D642" s="267"/>
      <c r="E642" s="267"/>
      <c r="F642" s="267"/>
      <c r="G642" s="267"/>
      <c r="H642" s="292"/>
      <c r="I642" s="292"/>
      <c r="J642" s="292"/>
    </row>
    <row r="643" spans="1:10" ht="93.6">
      <c r="A643" s="293" t="s">
        <v>926</v>
      </c>
      <c r="B643" s="295" t="s">
        <v>927</v>
      </c>
      <c r="C643" s="267"/>
      <c r="D643" s="267"/>
      <c r="E643" s="267"/>
      <c r="F643" s="267"/>
      <c r="G643" s="267"/>
      <c r="H643" s="292"/>
      <c r="I643" s="292"/>
      <c r="J643" s="292"/>
    </row>
    <row r="644" spans="1:10" ht="78">
      <c r="A644" s="293" t="s">
        <v>928</v>
      </c>
      <c r="B644" s="295" t="s">
        <v>929</v>
      </c>
      <c r="C644" s="267"/>
      <c r="D644" s="267"/>
      <c r="E644" s="267"/>
      <c r="F644" s="267"/>
      <c r="G644" s="267"/>
      <c r="H644" s="292"/>
      <c r="I644" s="292"/>
      <c r="J644" s="292"/>
    </row>
    <row r="645" spans="1:10" ht="124.8">
      <c r="A645" s="293" t="s">
        <v>930</v>
      </c>
      <c r="B645" s="294" t="s">
        <v>931</v>
      </c>
      <c r="C645" s="267"/>
      <c r="D645" s="267"/>
      <c r="E645" s="267"/>
      <c r="F645" s="267"/>
      <c r="G645" s="267"/>
      <c r="H645" s="292"/>
      <c r="I645" s="292"/>
      <c r="J645" s="292"/>
    </row>
    <row r="646" spans="1:10" ht="96.6">
      <c r="A646" s="293" t="s">
        <v>932</v>
      </c>
      <c r="B646" s="299" t="s">
        <v>933</v>
      </c>
      <c r="C646" s="267"/>
      <c r="D646" s="267"/>
      <c r="E646" s="267"/>
      <c r="F646" s="267"/>
      <c r="G646" s="267"/>
      <c r="H646" s="292"/>
      <c r="I646" s="292"/>
      <c r="J646" s="292"/>
    </row>
    <row r="647" spans="1:10" ht="31.2">
      <c r="A647" s="293" t="s">
        <v>934</v>
      </c>
      <c r="B647" s="298" t="s">
        <v>659</v>
      </c>
      <c r="C647" s="267"/>
      <c r="D647" s="267"/>
      <c r="E647" s="267"/>
      <c r="F647" s="267"/>
      <c r="G647" s="267"/>
      <c r="H647" s="292"/>
      <c r="I647" s="292"/>
      <c r="J647" s="292"/>
    </row>
    <row r="648" spans="1:10" ht="78">
      <c r="A648" s="293" t="s">
        <v>935</v>
      </c>
      <c r="B648" s="295" t="s">
        <v>936</v>
      </c>
      <c r="C648" s="267"/>
      <c r="D648" s="267"/>
      <c r="E648" s="267"/>
      <c r="F648" s="267"/>
      <c r="G648" s="267"/>
      <c r="H648" s="292"/>
      <c r="I648" s="292"/>
      <c r="J648" s="292"/>
    </row>
    <row r="649" spans="1:10" ht="31.2">
      <c r="A649" s="293" t="s">
        <v>937</v>
      </c>
      <c r="B649" s="295" t="s">
        <v>938</v>
      </c>
      <c r="C649" s="267"/>
      <c r="D649" s="267"/>
      <c r="E649" s="267"/>
      <c r="F649" s="267"/>
      <c r="G649" s="267"/>
      <c r="H649" s="292"/>
      <c r="I649" s="292"/>
      <c r="J649" s="292"/>
    </row>
    <row r="650" spans="1:10" ht="78">
      <c r="A650" s="293" t="s">
        <v>939</v>
      </c>
      <c r="B650" s="295" t="s">
        <v>940</v>
      </c>
      <c r="C650" s="267"/>
      <c r="D650" s="267"/>
      <c r="E650" s="267"/>
      <c r="F650" s="267"/>
      <c r="G650" s="267"/>
      <c r="H650" s="292"/>
      <c r="I650" s="292"/>
      <c r="J650" s="292"/>
    </row>
    <row r="651" spans="1:10" ht="93.6">
      <c r="A651" s="293" t="s">
        <v>941</v>
      </c>
      <c r="B651" s="295" t="s">
        <v>942</v>
      </c>
      <c r="C651" s="267"/>
      <c r="D651" s="267"/>
      <c r="E651" s="267"/>
      <c r="F651" s="267"/>
      <c r="G651" s="267"/>
      <c r="H651" s="292"/>
      <c r="I651" s="292"/>
      <c r="J651" s="292"/>
    </row>
    <row r="652" spans="1:10" ht="62.4">
      <c r="A652" s="293" t="s">
        <v>943</v>
      </c>
      <c r="B652" s="249" t="s">
        <v>944</v>
      </c>
      <c r="C652" s="267"/>
      <c r="D652" s="267"/>
      <c r="E652" s="267"/>
      <c r="F652" s="267"/>
      <c r="G652" s="267"/>
      <c r="H652" s="292"/>
      <c r="I652" s="292"/>
      <c r="J652" s="292"/>
    </row>
    <row r="653" spans="1:10" ht="27.6">
      <c r="A653" s="290" t="s">
        <v>945</v>
      </c>
      <c r="B653" s="297" t="s">
        <v>946</v>
      </c>
      <c r="C653" s="267"/>
      <c r="D653" s="267"/>
      <c r="E653" s="267"/>
      <c r="F653" s="267"/>
      <c r="G653" s="267"/>
      <c r="H653" s="292"/>
      <c r="I653" s="292"/>
      <c r="J653" s="292"/>
    </row>
    <row r="654" spans="1:10" ht="109.2">
      <c r="A654" s="293" t="s">
        <v>947</v>
      </c>
      <c r="B654" s="295" t="s">
        <v>948</v>
      </c>
      <c r="C654" s="267"/>
      <c r="D654" s="267"/>
      <c r="E654" s="267"/>
      <c r="F654" s="267"/>
      <c r="G654" s="267"/>
      <c r="H654" s="292"/>
      <c r="I654" s="292"/>
      <c r="J654" s="292"/>
    </row>
    <row r="655" spans="1:10" ht="78">
      <c r="A655" s="293" t="s">
        <v>949</v>
      </c>
      <c r="B655" s="295" t="s">
        <v>950</v>
      </c>
      <c r="C655" s="267"/>
      <c r="D655" s="267"/>
      <c r="E655" s="267"/>
      <c r="F655" s="267"/>
      <c r="G655" s="267"/>
      <c r="H655" s="292"/>
      <c r="I655" s="292"/>
      <c r="J655" s="292"/>
    </row>
    <row r="656" spans="1:10" ht="109.2">
      <c r="A656" s="293" t="s">
        <v>951</v>
      </c>
      <c r="B656" s="294" t="s">
        <v>952</v>
      </c>
      <c r="C656" s="267"/>
      <c r="D656" s="267"/>
      <c r="E656" s="267"/>
      <c r="F656" s="267"/>
      <c r="G656" s="267"/>
      <c r="H656" s="292"/>
      <c r="I656" s="292"/>
      <c r="J656" s="292"/>
    </row>
    <row r="657" spans="1:10" ht="109.2">
      <c r="A657" s="293" t="s">
        <v>953</v>
      </c>
      <c r="B657" s="294" t="s">
        <v>954</v>
      </c>
      <c r="C657" s="267"/>
      <c r="D657" s="267"/>
      <c r="E657" s="267"/>
      <c r="F657" s="267"/>
      <c r="G657" s="267"/>
      <c r="H657" s="292"/>
      <c r="I657" s="292"/>
      <c r="J657" s="292"/>
    </row>
    <row r="658" spans="1:10" ht="218.4">
      <c r="A658" s="293" t="s">
        <v>955</v>
      </c>
      <c r="B658" s="295" t="s">
        <v>956</v>
      </c>
      <c r="C658" s="267"/>
      <c r="D658" s="267"/>
      <c r="E658" s="267"/>
      <c r="F658" s="267"/>
      <c r="G658" s="267"/>
      <c r="H658" s="292"/>
      <c r="I658" s="292"/>
      <c r="J658" s="292"/>
    </row>
    <row r="659" spans="1:10" ht="171.6">
      <c r="A659" s="293" t="s">
        <v>957</v>
      </c>
      <c r="B659" s="294" t="s">
        <v>958</v>
      </c>
      <c r="C659" s="267"/>
      <c r="D659" s="267"/>
      <c r="E659" s="267"/>
      <c r="F659" s="267"/>
      <c r="G659" s="267"/>
      <c r="H659" s="292"/>
      <c r="I659" s="292"/>
      <c r="J659" s="292"/>
    </row>
    <row r="660" spans="1:10" ht="46.8">
      <c r="A660" s="293" t="s">
        <v>959</v>
      </c>
      <c r="B660" s="295" t="s">
        <v>960</v>
      </c>
      <c r="C660" s="267"/>
      <c r="D660" s="267"/>
      <c r="E660" s="267"/>
      <c r="F660" s="267"/>
      <c r="G660" s="267"/>
      <c r="H660" s="292"/>
      <c r="I660" s="292"/>
      <c r="J660" s="292"/>
    </row>
    <row r="661" spans="1:10" ht="93.6">
      <c r="A661" s="293" t="s">
        <v>961</v>
      </c>
      <c r="B661" s="294" t="s">
        <v>962</v>
      </c>
      <c r="C661" s="267"/>
      <c r="D661" s="267"/>
      <c r="E661" s="267"/>
      <c r="F661" s="267"/>
      <c r="G661" s="267"/>
      <c r="H661" s="292"/>
      <c r="I661" s="292"/>
      <c r="J661" s="292"/>
    </row>
    <row r="662" spans="1:10" ht="78">
      <c r="A662" s="293" t="s">
        <v>963</v>
      </c>
      <c r="B662" s="294" t="s">
        <v>964</v>
      </c>
      <c r="C662" s="267"/>
      <c r="D662" s="267"/>
      <c r="E662" s="267"/>
      <c r="F662" s="267"/>
      <c r="G662" s="267"/>
      <c r="H662" s="292"/>
      <c r="I662" s="292"/>
      <c r="J662" s="292"/>
    </row>
    <row r="663" spans="1:10" ht="249.6">
      <c r="A663" s="293" t="s">
        <v>965</v>
      </c>
      <c r="B663" s="294" t="s">
        <v>966</v>
      </c>
      <c r="C663" s="267"/>
      <c r="D663" s="267"/>
      <c r="E663" s="267"/>
      <c r="F663" s="267"/>
      <c r="G663" s="267"/>
      <c r="H663" s="292"/>
      <c r="I663" s="292"/>
      <c r="J663" s="292"/>
    </row>
    <row r="664" spans="1:10" ht="109.2">
      <c r="A664" s="293" t="s">
        <v>967</v>
      </c>
      <c r="B664" s="294" t="s">
        <v>968</v>
      </c>
      <c r="C664" s="267"/>
      <c r="D664" s="267"/>
      <c r="E664" s="267"/>
      <c r="F664" s="267"/>
      <c r="G664" s="267"/>
      <c r="H664" s="292"/>
      <c r="I664" s="292"/>
      <c r="J664" s="292"/>
    </row>
    <row r="665" spans="1:10" ht="140.4">
      <c r="A665" s="293" t="s">
        <v>969</v>
      </c>
      <c r="B665" s="294" t="s">
        <v>970</v>
      </c>
      <c r="C665" s="267"/>
      <c r="D665" s="267"/>
      <c r="E665" s="267"/>
      <c r="F665" s="267"/>
      <c r="G665" s="267"/>
      <c r="H665" s="292"/>
      <c r="I665" s="292"/>
      <c r="J665" s="292"/>
    </row>
    <row r="666" spans="1:10" ht="78">
      <c r="A666" s="293" t="s">
        <v>971</v>
      </c>
      <c r="B666" s="294" t="s">
        <v>972</v>
      </c>
      <c r="C666" s="267"/>
      <c r="D666" s="267"/>
      <c r="E666" s="267"/>
      <c r="F666" s="267"/>
      <c r="G666" s="267"/>
      <c r="H666" s="292"/>
      <c r="I666" s="292"/>
      <c r="J666" s="292"/>
    </row>
    <row r="667" spans="1:10" ht="124.8">
      <c r="A667" s="293" t="s">
        <v>973</v>
      </c>
      <c r="B667" s="294" t="s">
        <v>974</v>
      </c>
      <c r="C667" s="267"/>
      <c r="D667" s="267"/>
      <c r="E667" s="267"/>
      <c r="F667" s="267"/>
      <c r="G667" s="267"/>
      <c r="H667" s="292"/>
      <c r="I667" s="292"/>
      <c r="J667" s="292"/>
    </row>
    <row r="668" spans="1:10" ht="140.4">
      <c r="A668" s="293" t="s">
        <v>975</v>
      </c>
      <c r="B668" s="295" t="s">
        <v>976</v>
      </c>
      <c r="C668" s="267"/>
      <c r="D668" s="267"/>
      <c r="E668" s="267"/>
      <c r="F668" s="267"/>
      <c r="G668" s="267"/>
      <c r="H668" s="292"/>
      <c r="I668" s="292"/>
      <c r="J668" s="292"/>
    </row>
    <row r="669" spans="1:10" ht="46.8">
      <c r="A669" s="293" t="s">
        <v>977</v>
      </c>
      <c r="B669" s="295" t="s">
        <v>978</v>
      </c>
      <c r="C669" s="267"/>
      <c r="D669" s="267"/>
      <c r="E669" s="267"/>
      <c r="F669" s="267"/>
      <c r="G669" s="267"/>
      <c r="H669" s="292"/>
      <c r="I669" s="292"/>
      <c r="J669" s="292"/>
    </row>
    <row r="670" spans="1:10" ht="31.2">
      <c r="A670" s="290" t="s">
        <v>979</v>
      </c>
      <c r="B670" s="300" t="s">
        <v>980</v>
      </c>
      <c r="C670" s="267"/>
      <c r="D670" s="267"/>
      <c r="E670" s="267"/>
      <c r="F670" s="267"/>
      <c r="G670" s="267"/>
      <c r="H670" s="292"/>
      <c r="I670" s="292"/>
      <c r="J670" s="292"/>
    </row>
    <row r="671" spans="1:10" ht="62.4">
      <c r="A671" s="293" t="s">
        <v>981</v>
      </c>
      <c r="B671" s="294" t="s">
        <v>982</v>
      </c>
      <c r="C671" s="267"/>
      <c r="D671" s="267"/>
      <c r="E671" s="267"/>
      <c r="F671" s="267"/>
      <c r="G671" s="267"/>
      <c r="H671" s="292"/>
      <c r="I671" s="292"/>
      <c r="J671" s="292"/>
    </row>
    <row r="672" spans="1:10" ht="78">
      <c r="A672" s="293" t="s">
        <v>983</v>
      </c>
      <c r="B672" s="294" t="s">
        <v>984</v>
      </c>
      <c r="C672" s="267"/>
      <c r="D672" s="267"/>
      <c r="E672" s="267"/>
      <c r="F672" s="267"/>
      <c r="G672" s="267"/>
      <c r="H672" s="292"/>
      <c r="I672" s="292"/>
      <c r="J672" s="292"/>
    </row>
    <row r="673" spans="1:10" ht="93.6">
      <c r="A673" s="293" t="s">
        <v>985</v>
      </c>
      <c r="B673" s="294" t="s">
        <v>986</v>
      </c>
      <c r="C673" s="267"/>
      <c r="D673" s="267"/>
      <c r="E673" s="267"/>
      <c r="F673" s="267"/>
      <c r="G673" s="267"/>
      <c r="H673" s="292"/>
      <c r="I673" s="292"/>
      <c r="J673" s="292"/>
    </row>
    <row r="674" spans="1:10" ht="78">
      <c r="A674" s="293" t="s">
        <v>987</v>
      </c>
      <c r="B674" s="298" t="s">
        <v>663</v>
      </c>
      <c r="C674" s="267"/>
      <c r="D674" s="267"/>
      <c r="E674" s="267"/>
      <c r="F674" s="267"/>
      <c r="G674" s="267"/>
      <c r="H674" s="292"/>
      <c r="I674" s="292"/>
      <c r="J674" s="292"/>
    </row>
    <row r="675" spans="1:10" ht="31.2">
      <c r="A675" s="293" t="s">
        <v>988</v>
      </c>
      <c r="B675" s="294" t="s">
        <v>989</v>
      </c>
      <c r="C675" s="267"/>
      <c r="D675" s="267"/>
      <c r="E675" s="267"/>
      <c r="F675" s="267"/>
      <c r="G675" s="267"/>
      <c r="H675" s="292"/>
      <c r="I675" s="292"/>
      <c r="J675" s="292"/>
    </row>
    <row r="676" spans="1:10" ht="62.4">
      <c r="A676" s="293" t="s">
        <v>990</v>
      </c>
      <c r="B676" s="294" t="s">
        <v>991</v>
      </c>
      <c r="C676" s="267"/>
      <c r="D676" s="267"/>
      <c r="E676" s="267"/>
      <c r="F676" s="267"/>
      <c r="G676" s="267"/>
      <c r="H676" s="292"/>
      <c r="I676" s="292"/>
      <c r="J676" s="292"/>
    </row>
    <row r="677" spans="1:10" ht="46.8">
      <c r="A677" s="293" t="s">
        <v>992</v>
      </c>
      <c r="B677" s="294" t="s">
        <v>993</v>
      </c>
      <c r="C677" s="267"/>
      <c r="D677" s="267"/>
      <c r="E677" s="267"/>
      <c r="F677" s="267"/>
      <c r="G677" s="267"/>
      <c r="H677" s="292"/>
      <c r="I677" s="292"/>
      <c r="J677" s="292"/>
    </row>
    <row r="678" spans="1:10" ht="140.4">
      <c r="A678" s="293" t="s">
        <v>994</v>
      </c>
      <c r="B678" s="294" t="s">
        <v>995</v>
      </c>
      <c r="C678" s="267"/>
      <c r="D678" s="267"/>
      <c r="E678" s="267"/>
      <c r="F678" s="267"/>
      <c r="G678" s="267"/>
      <c r="H678" s="292"/>
      <c r="I678" s="292"/>
      <c r="J678" s="292"/>
    </row>
    <row r="679" spans="1:10" ht="124.8">
      <c r="A679" s="293" t="s">
        <v>996</v>
      </c>
      <c r="B679" s="294" t="s">
        <v>997</v>
      </c>
      <c r="C679" s="267"/>
      <c r="D679" s="267"/>
      <c r="E679" s="267"/>
      <c r="F679" s="267"/>
      <c r="G679" s="267"/>
      <c r="H679" s="292"/>
      <c r="I679" s="292"/>
      <c r="J679" s="292"/>
    </row>
    <row r="680" spans="1:10" ht="78">
      <c r="A680" s="293" t="s">
        <v>998</v>
      </c>
      <c r="B680" s="295" t="s">
        <v>999</v>
      </c>
      <c r="C680" s="267"/>
      <c r="D680" s="267"/>
      <c r="E680" s="267"/>
      <c r="F680" s="267"/>
      <c r="G680" s="267"/>
      <c r="H680" s="292"/>
      <c r="I680" s="292"/>
      <c r="J680" s="292"/>
    </row>
    <row r="681" spans="1:10" ht="46.8">
      <c r="A681" s="293" t="s">
        <v>1000</v>
      </c>
      <c r="B681" s="294" t="s">
        <v>1001</v>
      </c>
      <c r="C681" s="267"/>
      <c r="D681" s="267"/>
      <c r="E681" s="267"/>
      <c r="F681" s="267"/>
      <c r="G681" s="267"/>
      <c r="H681" s="292"/>
      <c r="I681" s="292"/>
      <c r="J681" s="292"/>
    </row>
    <row r="682" spans="1:10" ht="46.8">
      <c r="A682" s="293" t="s">
        <v>1002</v>
      </c>
      <c r="B682" s="249" t="s">
        <v>1003</v>
      </c>
      <c r="C682" s="267"/>
      <c r="D682" s="267"/>
      <c r="E682" s="267"/>
      <c r="F682" s="267"/>
      <c r="G682" s="267"/>
      <c r="H682" s="292"/>
      <c r="I682" s="292"/>
      <c r="J682" s="292"/>
    </row>
    <row r="683" spans="1:10" ht="31.2">
      <c r="A683" s="293" t="s">
        <v>1004</v>
      </c>
      <c r="B683" s="294" t="s">
        <v>1005</v>
      </c>
      <c r="C683" s="267"/>
      <c r="D683" s="267"/>
      <c r="E683" s="267"/>
      <c r="F683" s="267"/>
      <c r="G683" s="267"/>
      <c r="H683" s="292"/>
      <c r="I683" s="292"/>
      <c r="J683" s="292"/>
    </row>
    <row r="684" spans="1:10" ht="78">
      <c r="A684" s="293" t="s">
        <v>1006</v>
      </c>
      <c r="B684" s="294" t="s">
        <v>1007</v>
      </c>
      <c r="C684" s="267"/>
      <c r="D684" s="267"/>
      <c r="E684" s="267"/>
      <c r="F684" s="267"/>
      <c r="G684" s="267"/>
      <c r="H684" s="292"/>
      <c r="I684" s="292"/>
      <c r="J684" s="292"/>
    </row>
    <row r="685" spans="1:10" ht="93.6">
      <c r="A685" s="293" t="s">
        <v>1008</v>
      </c>
      <c r="B685" s="294" t="s">
        <v>1009</v>
      </c>
      <c r="C685" s="267"/>
      <c r="D685" s="267"/>
      <c r="E685" s="267"/>
      <c r="F685" s="267"/>
      <c r="G685" s="267"/>
      <c r="H685" s="292"/>
      <c r="I685" s="292"/>
      <c r="J685" s="292"/>
    </row>
    <row r="686" spans="1:10" ht="46.8">
      <c r="A686" s="293" t="s">
        <v>1010</v>
      </c>
      <c r="B686" s="294" t="s">
        <v>1011</v>
      </c>
      <c r="C686" s="267"/>
      <c r="D686" s="267"/>
      <c r="E686" s="267"/>
      <c r="F686" s="267"/>
      <c r="G686" s="267"/>
      <c r="H686" s="292"/>
      <c r="I686" s="292"/>
      <c r="J686" s="292"/>
    </row>
    <row r="687" spans="1:10" s="46" customFormat="1" ht="22.2" customHeight="1">
      <c r="A687" s="301" t="s">
        <v>242</v>
      </c>
      <c r="B687" s="239" t="s">
        <v>1012</v>
      </c>
      <c r="C687" s="240" t="s">
        <v>33</v>
      </c>
      <c r="D687" s="184"/>
      <c r="E687" s="194"/>
      <c r="F687" s="194"/>
      <c r="G687" s="194"/>
      <c r="H687" s="185" t="s">
        <v>879</v>
      </c>
      <c r="I687" s="185" t="s">
        <v>879</v>
      </c>
      <c r="J687" s="185" t="s">
        <v>879</v>
      </c>
    </row>
    <row r="688" spans="1:10" s="46" customFormat="1" ht="22.2" customHeight="1">
      <c r="A688" s="289"/>
      <c r="B688" s="239"/>
      <c r="C688" s="240" t="s">
        <v>34</v>
      </c>
      <c r="D688" s="184"/>
      <c r="E688" s="194"/>
      <c r="F688" s="194"/>
      <c r="G688" s="194"/>
      <c r="H688" s="185"/>
      <c r="I688" s="185"/>
      <c r="J688" s="185"/>
    </row>
    <row r="689" spans="1:10" s="46" customFormat="1" ht="47.4" customHeight="1">
      <c r="A689" s="289"/>
      <c r="B689" s="239"/>
      <c r="C689" s="240" t="s">
        <v>665</v>
      </c>
      <c r="D689" s="185" t="s">
        <v>192</v>
      </c>
      <c r="E689" s="185" t="s">
        <v>592</v>
      </c>
      <c r="F689" s="185" t="s">
        <v>1013</v>
      </c>
      <c r="G689" s="185" t="s">
        <v>644</v>
      </c>
      <c r="H689" s="185" t="s">
        <v>879</v>
      </c>
      <c r="I689" s="185" t="s">
        <v>879</v>
      </c>
      <c r="J689" s="185" t="s">
        <v>879</v>
      </c>
    </row>
    <row r="690" spans="1:10" s="46" customFormat="1" ht="22.2" customHeight="1">
      <c r="A690" s="289"/>
      <c r="B690" s="239"/>
      <c r="C690" s="240" t="s">
        <v>666</v>
      </c>
      <c r="D690" s="184"/>
      <c r="E690" s="194"/>
      <c r="F690" s="194"/>
      <c r="G690" s="194"/>
      <c r="H690" s="185"/>
      <c r="I690" s="185"/>
      <c r="J690" s="185"/>
    </row>
    <row r="691" spans="1:10" s="46" customFormat="1" ht="22.2" customHeight="1">
      <c r="A691" s="289"/>
      <c r="B691" s="239"/>
      <c r="C691" s="240" t="s">
        <v>667</v>
      </c>
      <c r="D691" s="184"/>
      <c r="E691" s="194"/>
      <c r="F691" s="194"/>
      <c r="G691" s="194"/>
      <c r="H691" s="185"/>
      <c r="I691" s="185"/>
      <c r="J691" s="185"/>
    </row>
    <row r="692" spans="1:10" ht="27.6">
      <c r="A692" s="302" t="s">
        <v>243</v>
      </c>
      <c r="B692" s="303" t="s">
        <v>1014</v>
      </c>
      <c r="C692" s="267"/>
      <c r="D692" s="267"/>
      <c r="E692" s="267"/>
      <c r="F692" s="267"/>
      <c r="G692" s="267"/>
      <c r="H692" s="292"/>
      <c r="I692" s="292"/>
      <c r="J692" s="292"/>
    </row>
    <row r="693" spans="1:10" ht="78">
      <c r="A693" s="304" t="s">
        <v>1015</v>
      </c>
      <c r="B693" s="294" t="s">
        <v>1016</v>
      </c>
      <c r="C693" s="267"/>
      <c r="D693" s="267"/>
      <c r="E693" s="267"/>
      <c r="F693" s="267"/>
      <c r="G693" s="267"/>
      <c r="H693" s="292"/>
      <c r="I693" s="292"/>
      <c r="J693" s="292"/>
    </row>
    <row r="694" spans="1:10" ht="62.4">
      <c r="A694" s="304" t="s">
        <v>1017</v>
      </c>
      <c r="B694" s="294" t="s">
        <v>1018</v>
      </c>
      <c r="C694" s="267"/>
      <c r="D694" s="267"/>
      <c r="E694" s="267"/>
      <c r="F694" s="267"/>
      <c r="G694" s="267"/>
      <c r="H694" s="292"/>
      <c r="I694" s="292"/>
      <c r="J694" s="292"/>
    </row>
    <row r="695" spans="1:10" ht="62.4">
      <c r="A695" s="304" t="s">
        <v>1019</v>
      </c>
      <c r="B695" s="294" t="s">
        <v>1020</v>
      </c>
      <c r="C695" s="267"/>
      <c r="D695" s="267"/>
      <c r="E695" s="267"/>
      <c r="F695" s="267"/>
      <c r="G695" s="267"/>
      <c r="H695" s="292"/>
      <c r="I695" s="292"/>
      <c r="J695" s="292"/>
    </row>
    <row r="696" spans="1:10" ht="93.6">
      <c r="A696" s="304" t="s">
        <v>1021</v>
      </c>
      <c r="B696" s="294" t="s">
        <v>1022</v>
      </c>
      <c r="C696" s="267"/>
      <c r="D696" s="267"/>
      <c r="E696" s="267"/>
      <c r="F696" s="267"/>
      <c r="G696" s="267"/>
      <c r="H696" s="292"/>
      <c r="I696" s="292"/>
      <c r="J696" s="292"/>
    </row>
    <row r="697" spans="1:10" ht="62.4">
      <c r="A697" s="302" t="s">
        <v>244</v>
      </c>
      <c r="B697" s="300" t="s">
        <v>1023</v>
      </c>
      <c r="C697" s="267"/>
      <c r="D697" s="267"/>
      <c r="E697" s="267"/>
      <c r="F697" s="267"/>
      <c r="G697" s="267"/>
      <c r="H697" s="292"/>
      <c r="I697" s="292"/>
      <c r="J697" s="292"/>
    </row>
    <row r="698" spans="1:10" ht="93.6">
      <c r="A698" s="304" t="s">
        <v>1024</v>
      </c>
      <c r="B698" s="305" t="s">
        <v>1025</v>
      </c>
      <c r="C698" s="267"/>
      <c r="D698" s="267"/>
      <c r="E698" s="267"/>
      <c r="F698" s="267"/>
      <c r="G698" s="267"/>
      <c r="H698" s="292"/>
      <c r="I698" s="292"/>
      <c r="J698" s="292"/>
    </row>
    <row r="699" spans="1:10" ht="62.4">
      <c r="A699" s="302" t="s">
        <v>245</v>
      </c>
      <c r="B699" s="300" t="s">
        <v>1026</v>
      </c>
      <c r="C699" s="267"/>
      <c r="D699" s="267"/>
      <c r="E699" s="267"/>
      <c r="F699" s="267"/>
      <c r="G699" s="267"/>
      <c r="H699" s="292"/>
      <c r="I699" s="292"/>
      <c r="J699" s="292"/>
    </row>
    <row r="700" spans="1:10" ht="140.4">
      <c r="A700" s="304" t="s">
        <v>1027</v>
      </c>
      <c r="B700" s="294" t="s">
        <v>1028</v>
      </c>
      <c r="C700" s="267"/>
      <c r="D700" s="267"/>
      <c r="E700" s="267"/>
      <c r="F700" s="267"/>
      <c r="G700" s="267"/>
      <c r="H700" s="292"/>
      <c r="I700" s="292"/>
      <c r="J700" s="292"/>
    </row>
    <row r="701" spans="1:10" ht="55.2">
      <c r="A701" s="302" t="s">
        <v>1029</v>
      </c>
      <c r="B701" s="303" t="s">
        <v>1030</v>
      </c>
      <c r="C701" s="267"/>
      <c r="D701" s="267"/>
      <c r="E701" s="267"/>
      <c r="F701" s="267"/>
      <c r="G701" s="267"/>
      <c r="H701" s="292"/>
      <c r="I701" s="292"/>
      <c r="J701" s="292"/>
    </row>
    <row r="702" spans="1:10" ht="78">
      <c r="A702" s="304" t="s">
        <v>1031</v>
      </c>
      <c r="B702" s="294" t="s">
        <v>1032</v>
      </c>
      <c r="C702" s="267"/>
      <c r="D702" s="267"/>
      <c r="E702" s="267"/>
      <c r="F702" s="267"/>
      <c r="G702" s="267"/>
      <c r="H702" s="292"/>
      <c r="I702" s="292"/>
      <c r="J702" s="292"/>
    </row>
    <row r="703" spans="1:10" ht="109.2">
      <c r="A703" s="304" t="s">
        <v>1033</v>
      </c>
      <c r="B703" s="294" t="s">
        <v>1034</v>
      </c>
      <c r="C703" s="267"/>
      <c r="D703" s="267"/>
      <c r="E703" s="267"/>
      <c r="F703" s="267"/>
      <c r="G703" s="267"/>
      <c r="H703" s="292"/>
      <c r="I703" s="292"/>
      <c r="J703" s="292"/>
    </row>
    <row r="704" spans="1:10" ht="46.8">
      <c r="A704" s="304" t="s">
        <v>1035</v>
      </c>
      <c r="B704" s="294" t="s">
        <v>1036</v>
      </c>
      <c r="C704" s="267"/>
      <c r="D704" s="267"/>
      <c r="E704" s="267"/>
      <c r="F704" s="267"/>
      <c r="G704" s="267"/>
      <c r="H704" s="292"/>
      <c r="I704" s="292"/>
      <c r="J704" s="292"/>
    </row>
    <row r="705" spans="1:10" ht="124.8">
      <c r="A705" s="304" t="s">
        <v>1037</v>
      </c>
      <c r="B705" s="295" t="s">
        <v>1038</v>
      </c>
      <c r="C705" s="267"/>
      <c r="D705" s="267"/>
      <c r="E705" s="267"/>
      <c r="F705" s="267"/>
      <c r="G705" s="267"/>
      <c r="H705" s="292"/>
      <c r="I705" s="292"/>
      <c r="J705" s="292"/>
    </row>
    <row r="706" spans="1:10" ht="62.4">
      <c r="A706" s="304" t="s">
        <v>1039</v>
      </c>
      <c r="B706" s="294" t="s">
        <v>1040</v>
      </c>
      <c r="C706" s="267"/>
      <c r="D706" s="267"/>
      <c r="E706" s="267"/>
      <c r="F706" s="267"/>
      <c r="G706" s="267"/>
      <c r="H706" s="292"/>
      <c r="I706" s="292"/>
      <c r="J706" s="292"/>
    </row>
    <row r="707" spans="1:10" ht="46.8">
      <c r="A707" s="302" t="s">
        <v>1041</v>
      </c>
      <c r="B707" s="306" t="s">
        <v>1042</v>
      </c>
      <c r="C707" s="267"/>
      <c r="D707" s="267"/>
      <c r="E707" s="267"/>
      <c r="F707" s="267"/>
      <c r="G707" s="267"/>
      <c r="H707" s="292"/>
      <c r="I707" s="292"/>
      <c r="J707" s="292"/>
    </row>
    <row r="708" spans="1:10" ht="31.2">
      <c r="A708" s="304" t="s">
        <v>1043</v>
      </c>
      <c r="B708" s="294" t="s">
        <v>1044</v>
      </c>
      <c r="C708" s="267"/>
      <c r="D708" s="267"/>
      <c r="E708" s="267"/>
      <c r="F708" s="267"/>
      <c r="G708" s="267"/>
      <c r="H708" s="292"/>
      <c r="I708" s="292"/>
      <c r="J708" s="292"/>
    </row>
    <row r="709" spans="1:10" ht="62.4">
      <c r="A709" s="304" t="s">
        <v>1045</v>
      </c>
      <c r="B709" s="294" t="s">
        <v>1046</v>
      </c>
      <c r="C709" s="267"/>
      <c r="D709" s="267"/>
      <c r="E709" s="267"/>
      <c r="F709" s="267"/>
      <c r="G709" s="267"/>
      <c r="H709" s="292"/>
      <c r="I709" s="292"/>
      <c r="J709" s="292"/>
    </row>
    <row r="710" spans="1:10" ht="31.2">
      <c r="A710" s="304" t="s">
        <v>1047</v>
      </c>
      <c r="B710" s="294" t="s">
        <v>1048</v>
      </c>
      <c r="C710" s="267"/>
      <c r="D710" s="267"/>
      <c r="E710" s="267"/>
      <c r="F710" s="267"/>
      <c r="G710" s="267"/>
      <c r="H710" s="292"/>
      <c r="I710" s="292"/>
      <c r="J710" s="292"/>
    </row>
    <row r="711" spans="1:10" ht="41.4">
      <c r="A711" s="302" t="s">
        <v>1049</v>
      </c>
      <c r="B711" s="303" t="s">
        <v>1050</v>
      </c>
      <c r="C711" s="267"/>
      <c r="D711" s="267"/>
      <c r="E711" s="267"/>
      <c r="F711" s="267"/>
      <c r="G711" s="267"/>
      <c r="H711" s="292"/>
      <c r="I711" s="292"/>
      <c r="J711" s="292"/>
    </row>
    <row r="712" spans="1:10" ht="93.6">
      <c r="A712" s="304" t="s">
        <v>1051</v>
      </c>
      <c r="B712" s="294" t="s">
        <v>1052</v>
      </c>
      <c r="C712" s="267"/>
      <c r="D712" s="267"/>
      <c r="E712" s="267"/>
      <c r="F712" s="267"/>
      <c r="G712" s="267"/>
      <c r="H712" s="292"/>
      <c r="I712" s="292"/>
      <c r="J712" s="292"/>
    </row>
    <row r="713" spans="1:10" ht="46.8">
      <c r="A713" s="304" t="s">
        <v>1053</v>
      </c>
      <c r="B713" s="294" t="s">
        <v>1054</v>
      </c>
      <c r="C713" s="267"/>
      <c r="D713" s="267"/>
      <c r="E713" s="267"/>
      <c r="F713" s="267"/>
      <c r="G713" s="267"/>
      <c r="H713" s="292"/>
      <c r="I713" s="292"/>
      <c r="J713" s="292"/>
    </row>
    <row r="714" spans="1:10" ht="78">
      <c r="A714" s="304" t="s">
        <v>1055</v>
      </c>
      <c r="B714" s="294" t="s">
        <v>1056</v>
      </c>
      <c r="C714" s="267"/>
      <c r="D714" s="267"/>
      <c r="E714" s="267"/>
      <c r="F714" s="267"/>
      <c r="G714" s="267"/>
      <c r="H714" s="292"/>
      <c r="I714" s="292"/>
      <c r="J714" s="292"/>
    </row>
    <row r="715" spans="1:10" ht="78">
      <c r="A715" s="304" t="s">
        <v>1057</v>
      </c>
      <c r="B715" s="294" t="s">
        <v>1058</v>
      </c>
      <c r="C715" s="267"/>
      <c r="D715" s="267"/>
      <c r="E715" s="267"/>
      <c r="F715" s="267"/>
      <c r="G715" s="267"/>
      <c r="H715" s="292"/>
      <c r="I715" s="292"/>
      <c r="J715" s="292"/>
    </row>
    <row r="716" spans="1:10" ht="93.6">
      <c r="A716" s="304" t="s">
        <v>1059</v>
      </c>
      <c r="B716" s="294" t="s">
        <v>1060</v>
      </c>
      <c r="C716" s="267"/>
      <c r="D716" s="267"/>
      <c r="E716" s="267"/>
      <c r="F716" s="267"/>
      <c r="G716" s="267"/>
      <c r="H716" s="292"/>
      <c r="I716" s="292"/>
      <c r="J716" s="292"/>
    </row>
    <row r="717" spans="1:10" s="165" customFormat="1" ht="18">
      <c r="A717" s="160" t="s">
        <v>30</v>
      </c>
      <c r="B717" s="160" t="s">
        <v>1061</v>
      </c>
      <c r="C717" s="167" t="s">
        <v>33</v>
      </c>
      <c r="D717" s="169"/>
      <c r="E717" s="169"/>
      <c r="F717" s="169"/>
      <c r="G717" s="169"/>
      <c r="H717" s="326">
        <v>7498.2230499999996</v>
      </c>
      <c r="I717" s="326">
        <v>7495.1268700000001</v>
      </c>
      <c r="J717" s="326">
        <v>7495.1268700000001</v>
      </c>
    </row>
    <row r="718" spans="1:10" s="165" customFormat="1" ht="18">
      <c r="A718" s="160"/>
      <c r="B718" s="160"/>
      <c r="C718" s="167" t="s">
        <v>34</v>
      </c>
      <c r="D718" s="169"/>
      <c r="E718" s="169"/>
      <c r="F718" s="169"/>
      <c r="G718" s="169"/>
      <c r="H718" s="327"/>
      <c r="I718" s="327"/>
      <c r="J718" s="327"/>
    </row>
    <row r="719" spans="1:10" s="165" customFormat="1" ht="18">
      <c r="A719" s="160"/>
      <c r="B719" s="160"/>
      <c r="C719" s="167" t="s">
        <v>35</v>
      </c>
      <c r="D719" s="168"/>
      <c r="E719" s="169"/>
      <c r="F719" s="169"/>
      <c r="G719" s="169"/>
      <c r="H719" s="327"/>
      <c r="I719" s="327"/>
      <c r="J719" s="327"/>
    </row>
    <row r="720" spans="1:10" s="165" customFormat="1" ht="18">
      <c r="A720" s="160"/>
      <c r="B720" s="160"/>
      <c r="C720" s="167" t="s">
        <v>1062</v>
      </c>
      <c r="D720" s="168"/>
      <c r="E720" s="169"/>
      <c r="F720" s="169"/>
      <c r="G720" s="169"/>
      <c r="H720" s="327"/>
      <c r="I720" s="327"/>
      <c r="J720" s="327"/>
    </row>
    <row r="721" spans="1:10" s="165" customFormat="1" ht="18">
      <c r="A721" s="160"/>
      <c r="B721" s="160"/>
      <c r="C721" s="167" t="s">
        <v>1063</v>
      </c>
      <c r="D721" s="168"/>
      <c r="E721" s="169"/>
      <c r="F721" s="169"/>
      <c r="G721" s="169"/>
      <c r="H721" s="327"/>
      <c r="I721" s="327"/>
      <c r="J721" s="327"/>
    </row>
    <row r="722" spans="1:10" s="165" customFormat="1" ht="18">
      <c r="A722" s="160"/>
      <c r="B722" s="160"/>
      <c r="C722" s="167" t="s">
        <v>5</v>
      </c>
      <c r="D722" s="168"/>
      <c r="E722" s="169"/>
      <c r="F722" s="169"/>
      <c r="G722" s="169"/>
      <c r="H722" s="327"/>
      <c r="I722" s="327"/>
      <c r="J722" s="327"/>
    </row>
    <row r="723" spans="1:10" s="46" customFormat="1" ht="18">
      <c r="A723" s="92" t="s">
        <v>23</v>
      </c>
      <c r="B723" s="92" t="s">
        <v>1064</v>
      </c>
      <c r="C723" s="37" t="s">
        <v>33</v>
      </c>
      <c r="D723" s="31"/>
      <c r="E723" s="80"/>
      <c r="F723" s="80"/>
      <c r="G723" s="80"/>
      <c r="H723" s="311"/>
      <c r="I723" s="311"/>
      <c r="J723" s="311"/>
    </row>
    <row r="724" spans="1:10" s="46" customFormat="1" ht="18">
      <c r="A724" s="92"/>
      <c r="B724" s="92"/>
      <c r="C724" s="37" t="s">
        <v>34</v>
      </c>
      <c r="D724" s="31"/>
      <c r="E724" s="80"/>
      <c r="F724" s="80"/>
      <c r="G724" s="80"/>
      <c r="H724" s="311"/>
      <c r="I724" s="311"/>
      <c r="J724" s="311"/>
    </row>
    <row r="725" spans="1:10" s="46" customFormat="1" ht="41.25" customHeight="1">
      <c r="A725" s="92"/>
      <c r="B725" s="92"/>
      <c r="C725" s="37" t="s">
        <v>5</v>
      </c>
      <c r="D725" s="31"/>
      <c r="E725" s="80"/>
      <c r="F725" s="80"/>
      <c r="G725" s="80"/>
      <c r="H725" s="311"/>
      <c r="I725" s="311"/>
      <c r="J725" s="311"/>
    </row>
    <row r="726" spans="1:10" s="46" customFormat="1" ht="18" hidden="1">
      <c r="A726" s="92" t="s">
        <v>671</v>
      </c>
      <c r="B726" s="92"/>
      <c r="C726" s="37" t="s">
        <v>33</v>
      </c>
      <c r="D726" s="47"/>
      <c r="E726" s="80"/>
      <c r="F726" s="80"/>
      <c r="G726" s="80"/>
      <c r="H726" s="312"/>
      <c r="I726" s="312"/>
      <c r="J726" s="312"/>
    </row>
    <row r="727" spans="1:10" s="46" customFormat="1" ht="18" hidden="1">
      <c r="A727" s="92"/>
      <c r="B727" s="92"/>
      <c r="C727" s="37" t="s">
        <v>34</v>
      </c>
      <c r="D727" s="47"/>
      <c r="E727" s="80"/>
      <c r="F727" s="80"/>
      <c r="G727" s="80"/>
      <c r="H727" s="312"/>
      <c r="I727" s="312"/>
      <c r="J727" s="312"/>
    </row>
    <row r="728" spans="1:10" s="46" customFormat="1" ht="18" hidden="1">
      <c r="A728" s="92"/>
      <c r="B728" s="92"/>
      <c r="C728" s="37" t="s">
        <v>5</v>
      </c>
      <c r="D728" s="31"/>
      <c r="E728" s="80"/>
      <c r="F728" s="80"/>
      <c r="G728" s="80"/>
      <c r="H728" s="311"/>
      <c r="I728" s="311"/>
      <c r="J728" s="311"/>
    </row>
    <row r="729" spans="1:10" s="46" customFormat="1" ht="18" hidden="1">
      <c r="A729" s="76" t="s">
        <v>32</v>
      </c>
      <c r="B729" s="76"/>
      <c r="C729" s="37" t="s">
        <v>39</v>
      </c>
      <c r="D729" s="31"/>
      <c r="E729" s="80"/>
      <c r="F729" s="80"/>
      <c r="G729" s="80"/>
      <c r="H729" s="311"/>
      <c r="I729" s="311"/>
      <c r="J729" s="311"/>
    </row>
    <row r="730" spans="1:10" s="46" customFormat="1" ht="18" hidden="1">
      <c r="A730" s="76" t="s">
        <v>5</v>
      </c>
      <c r="B730" s="76"/>
      <c r="C730" s="37" t="s">
        <v>5</v>
      </c>
      <c r="D730" s="31"/>
      <c r="E730" s="80"/>
      <c r="F730" s="80"/>
      <c r="G730" s="80"/>
      <c r="H730" s="311"/>
      <c r="I730" s="311"/>
      <c r="J730" s="311"/>
    </row>
    <row r="731" spans="1:10" s="46" customFormat="1" ht="18" hidden="1">
      <c r="A731" s="92" t="s">
        <v>1065</v>
      </c>
      <c r="B731" s="92"/>
      <c r="C731" s="37" t="s">
        <v>33</v>
      </c>
      <c r="D731" s="31"/>
      <c r="E731" s="80"/>
      <c r="F731" s="80"/>
      <c r="G731" s="80"/>
      <c r="H731" s="311"/>
      <c r="I731" s="311"/>
      <c r="J731" s="311"/>
    </row>
    <row r="732" spans="1:10" s="46" customFormat="1" ht="18" hidden="1">
      <c r="A732" s="92"/>
      <c r="B732" s="92"/>
      <c r="C732" s="37" t="s">
        <v>34</v>
      </c>
      <c r="D732" s="31"/>
      <c r="E732" s="80"/>
      <c r="F732" s="80"/>
      <c r="G732" s="80"/>
      <c r="H732" s="311"/>
      <c r="I732" s="311"/>
      <c r="J732" s="311"/>
    </row>
    <row r="733" spans="1:10" s="46" customFormat="1" ht="18" hidden="1">
      <c r="A733" s="92"/>
      <c r="B733" s="92"/>
      <c r="C733" s="37" t="s">
        <v>5</v>
      </c>
      <c r="D733" s="31"/>
      <c r="E733" s="80"/>
      <c r="F733" s="80"/>
      <c r="G733" s="80"/>
      <c r="H733" s="311"/>
      <c r="I733" s="311"/>
      <c r="J733" s="311"/>
    </row>
    <row r="734" spans="1:10" s="46" customFormat="1" ht="18" hidden="1">
      <c r="A734" s="76" t="s">
        <v>1066</v>
      </c>
      <c r="B734" s="76"/>
      <c r="C734" s="37" t="s">
        <v>39</v>
      </c>
      <c r="D734" s="31"/>
      <c r="E734" s="80"/>
      <c r="F734" s="80"/>
      <c r="G734" s="80"/>
      <c r="H734" s="311"/>
      <c r="I734" s="311"/>
      <c r="J734" s="311"/>
    </row>
    <row r="735" spans="1:10" s="46" customFormat="1" ht="18" hidden="1">
      <c r="A735" s="76" t="s">
        <v>5</v>
      </c>
      <c r="B735" s="76"/>
      <c r="C735" s="37" t="s">
        <v>5</v>
      </c>
      <c r="D735" s="30"/>
      <c r="E735" s="80"/>
      <c r="F735" s="80"/>
      <c r="G735" s="80"/>
      <c r="H735" s="313"/>
      <c r="I735" s="313"/>
      <c r="J735" s="313"/>
    </row>
    <row r="736" spans="1:10" s="46" customFormat="1" ht="18">
      <c r="A736" s="92" t="s">
        <v>27</v>
      </c>
      <c r="B736" s="92" t="s">
        <v>1067</v>
      </c>
      <c r="C736" s="37" t="s">
        <v>33</v>
      </c>
      <c r="D736" s="30"/>
      <c r="E736" s="80"/>
      <c r="F736" s="80"/>
      <c r="G736" s="80"/>
      <c r="H736" s="313"/>
      <c r="I736" s="313"/>
      <c r="J736" s="313"/>
    </row>
    <row r="737" spans="1:14" s="46" customFormat="1" ht="18">
      <c r="A737" s="92"/>
      <c r="B737" s="92"/>
      <c r="C737" s="37" t="s">
        <v>34</v>
      </c>
      <c r="D737" s="30"/>
      <c r="E737" s="80"/>
      <c r="F737" s="80"/>
      <c r="G737" s="80"/>
      <c r="H737" s="313"/>
      <c r="I737" s="313"/>
      <c r="J737" s="313"/>
    </row>
    <row r="738" spans="1:14" s="46" customFormat="1" ht="39" customHeight="1">
      <c r="A738" s="92"/>
      <c r="B738" s="92"/>
      <c r="C738" s="37" t="s">
        <v>5</v>
      </c>
      <c r="D738" s="30"/>
      <c r="E738" s="80"/>
      <c r="F738" s="80"/>
      <c r="G738" s="80"/>
      <c r="H738" s="313"/>
      <c r="I738" s="313"/>
      <c r="J738" s="313"/>
    </row>
    <row r="739" spans="1:14" s="46" customFormat="1" ht="18">
      <c r="A739" s="92" t="s">
        <v>131</v>
      </c>
      <c r="B739" s="92" t="s">
        <v>1067</v>
      </c>
      <c r="C739" s="37" t="s">
        <v>33</v>
      </c>
      <c r="D739" s="30"/>
      <c r="E739" s="80"/>
      <c r="F739" s="80"/>
      <c r="G739" s="80"/>
      <c r="H739" s="313"/>
      <c r="I739" s="313"/>
      <c r="J739" s="313"/>
    </row>
    <row r="740" spans="1:14" s="46" customFormat="1" ht="18">
      <c r="A740" s="92"/>
      <c r="B740" s="92"/>
      <c r="C740" s="37" t="s">
        <v>34</v>
      </c>
      <c r="D740" s="30"/>
      <c r="E740" s="80"/>
      <c r="F740" s="80"/>
      <c r="G740" s="80"/>
      <c r="H740" s="313"/>
      <c r="I740" s="313"/>
      <c r="J740" s="313"/>
    </row>
    <row r="741" spans="1:14" s="46" customFormat="1" ht="39" customHeight="1">
      <c r="A741" s="92"/>
      <c r="B741" s="92"/>
      <c r="C741" s="37" t="s">
        <v>5</v>
      </c>
      <c r="D741" s="30"/>
      <c r="E741" s="80"/>
      <c r="F741" s="80"/>
      <c r="G741" s="80"/>
      <c r="H741" s="313"/>
      <c r="I741" s="313"/>
      <c r="J741" s="313"/>
    </row>
    <row r="742" spans="1:14" s="46" customFormat="1" ht="18.75" customHeight="1">
      <c r="A742" s="93" t="s">
        <v>132</v>
      </c>
      <c r="B742" s="93" t="s">
        <v>1068</v>
      </c>
      <c r="C742" s="37" t="s">
        <v>33</v>
      </c>
      <c r="D742" s="30"/>
      <c r="E742" s="80"/>
      <c r="F742" s="80"/>
      <c r="G742" s="80"/>
      <c r="H742" s="313"/>
      <c r="I742" s="313"/>
      <c r="J742" s="313"/>
    </row>
    <row r="743" spans="1:14" s="46" customFormat="1" ht="18">
      <c r="A743" s="94"/>
      <c r="B743" s="94"/>
      <c r="C743" s="37" t="s">
        <v>34</v>
      </c>
      <c r="D743" s="30"/>
      <c r="E743" s="80"/>
      <c r="F743" s="80"/>
      <c r="G743" s="80"/>
      <c r="H743" s="313"/>
      <c r="I743" s="313"/>
      <c r="J743" s="313"/>
      <c r="N743" s="46" t="s">
        <v>1069</v>
      </c>
    </row>
    <row r="744" spans="1:14" s="46" customFormat="1" ht="39" customHeight="1">
      <c r="A744" s="95"/>
      <c r="B744" s="95"/>
      <c r="C744" s="37" t="s">
        <v>5</v>
      </c>
      <c r="D744" s="30"/>
      <c r="E744" s="80"/>
      <c r="F744" s="80"/>
      <c r="G744" s="80"/>
      <c r="H744" s="313"/>
      <c r="I744" s="313"/>
      <c r="J744" s="313"/>
    </row>
    <row r="745" spans="1:14" s="46" customFormat="1" ht="18.75" customHeight="1">
      <c r="A745" s="93" t="s">
        <v>638</v>
      </c>
      <c r="B745" s="93" t="s">
        <v>1070</v>
      </c>
      <c r="C745" s="37" t="s">
        <v>33</v>
      </c>
      <c r="D745" s="30"/>
      <c r="E745" s="80"/>
      <c r="F745" s="80"/>
      <c r="G745" s="80"/>
      <c r="H745" s="313"/>
      <c r="I745" s="313"/>
      <c r="J745" s="313"/>
    </row>
    <row r="746" spans="1:14" s="46" customFormat="1" ht="18">
      <c r="A746" s="94"/>
      <c r="B746" s="94"/>
      <c r="C746" s="37" t="s">
        <v>34</v>
      </c>
      <c r="D746" s="30"/>
      <c r="E746" s="80"/>
      <c r="F746" s="80"/>
      <c r="G746" s="80"/>
      <c r="H746" s="313"/>
      <c r="I746" s="313"/>
      <c r="J746" s="313"/>
    </row>
    <row r="747" spans="1:14" s="46" customFormat="1" ht="39" customHeight="1">
      <c r="A747" s="95"/>
      <c r="B747" s="95"/>
      <c r="C747" s="37" t="s">
        <v>5</v>
      </c>
      <c r="D747" s="30"/>
      <c r="E747" s="80"/>
      <c r="F747" s="80"/>
      <c r="G747" s="80"/>
      <c r="H747" s="313"/>
      <c r="I747" s="313"/>
      <c r="J747" s="313"/>
    </row>
    <row r="748" spans="1:14" s="46" customFormat="1" ht="18.75" customHeight="1">
      <c r="A748" s="93" t="s">
        <v>652</v>
      </c>
      <c r="B748" s="93" t="s">
        <v>1071</v>
      </c>
      <c r="C748" s="37" t="s">
        <v>33</v>
      </c>
      <c r="D748" s="87" t="s">
        <v>192</v>
      </c>
      <c r="E748" s="26" t="s">
        <v>1072</v>
      </c>
      <c r="F748" s="80">
        <v>2560200590</v>
      </c>
      <c r="G748" s="80"/>
      <c r="H748" s="314" t="s">
        <v>1073</v>
      </c>
      <c r="I748" s="314" t="s">
        <v>1074</v>
      </c>
      <c r="J748" s="314" t="s">
        <v>1074</v>
      </c>
    </row>
    <row r="749" spans="1:14" s="46" customFormat="1" ht="18">
      <c r="A749" s="94"/>
      <c r="B749" s="94"/>
      <c r="C749" s="37" t="s">
        <v>34</v>
      </c>
      <c r="D749" s="30"/>
      <c r="E749" s="80"/>
      <c r="F749" s="80"/>
      <c r="G749" s="80"/>
      <c r="H749" s="313"/>
      <c r="I749" s="313"/>
      <c r="J749" s="313"/>
    </row>
    <row r="750" spans="1:14" s="46" customFormat="1" ht="87.75" customHeight="1">
      <c r="A750" s="95"/>
      <c r="B750" s="95"/>
      <c r="C750" s="37" t="s">
        <v>665</v>
      </c>
      <c r="D750" s="30"/>
      <c r="E750" s="80"/>
      <c r="F750" s="80"/>
      <c r="G750" s="80"/>
      <c r="H750" s="313"/>
      <c r="I750" s="313"/>
      <c r="J750" s="313"/>
    </row>
    <row r="751" spans="1:14" s="46" customFormat="1" ht="18">
      <c r="A751" s="92" t="s">
        <v>1075</v>
      </c>
      <c r="B751" s="92" t="s">
        <v>1076</v>
      </c>
      <c r="C751" s="37" t="s">
        <v>33</v>
      </c>
      <c r="D751" s="30"/>
      <c r="E751" s="80"/>
      <c r="F751" s="80"/>
      <c r="G751" s="80"/>
      <c r="H751" s="313"/>
      <c r="I751" s="313"/>
      <c r="J751" s="313"/>
    </row>
    <row r="752" spans="1:14" s="46" customFormat="1" ht="18">
      <c r="A752" s="92"/>
      <c r="B752" s="92"/>
      <c r="C752" s="37" t="s">
        <v>34</v>
      </c>
      <c r="D752" s="30"/>
      <c r="E752" s="80"/>
      <c r="F752" s="80"/>
      <c r="G752" s="80"/>
      <c r="H752" s="313"/>
      <c r="I752" s="313"/>
      <c r="J752" s="313"/>
    </row>
    <row r="753" spans="1:10" s="46" customFormat="1" ht="18">
      <c r="A753" s="92" t="s">
        <v>1077</v>
      </c>
      <c r="B753" s="92" t="s">
        <v>1078</v>
      </c>
      <c r="C753" s="37" t="s">
        <v>33</v>
      </c>
      <c r="D753" s="87" t="s">
        <v>192</v>
      </c>
      <c r="E753" s="26" t="s">
        <v>1072</v>
      </c>
      <c r="F753" s="80">
        <v>2560200590</v>
      </c>
      <c r="G753" s="80"/>
      <c r="H753" s="314" t="s">
        <v>1073</v>
      </c>
      <c r="I753" s="314" t="s">
        <v>1074</v>
      </c>
      <c r="J753" s="314" t="s">
        <v>1074</v>
      </c>
    </row>
    <row r="754" spans="1:10" s="46" customFormat="1" ht="18">
      <c r="A754" s="92"/>
      <c r="B754" s="92"/>
      <c r="C754" s="37" t="s">
        <v>34</v>
      </c>
      <c r="D754" s="87"/>
      <c r="E754" s="80"/>
      <c r="F754" s="80"/>
      <c r="G754" s="80"/>
      <c r="H754" s="313"/>
      <c r="I754" s="313"/>
      <c r="J754" s="313"/>
    </row>
    <row r="755" spans="1:10" s="46" customFormat="1" ht="68.25" customHeight="1">
      <c r="A755" s="92"/>
      <c r="B755" s="92"/>
      <c r="C755" s="37" t="s">
        <v>665</v>
      </c>
      <c r="D755" s="87" t="s">
        <v>192</v>
      </c>
      <c r="E755" s="26" t="s">
        <v>1072</v>
      </c>
      <c r="F755" s="80">
        <v>2560200590</v>
      </c>
      <c r="G755" s="80">
        <v>211</v>
      </c>
      <c r="H755" s="314" t="s">
        <v>1079</v>
      </c>
      <c r="I755" s="314" t="s">
        <v>1080</v>
      </c>
      <c r="J755" s="314" t="s">
        <v>1080</v>
      </c>
    </row>
    <row r="756" spans="1:10" s="46" customFormat="1" ht="68.25" customHeight="1">
      <c r="A756" s="78"/>
      <c r="B756" s="78"/>
      <c r="C756" s="37" t="s">
        <v>665</v>
      </c>
      <c r="D756" s="87" t="s">
        <v>192</v>
      </c>
      <c r="E756" s="26" t="s">
        <v>1072</v>
      </c>
      <c r="F756" s="80">
        <v>2560200590</v>
      </c>
      <c r="G756" s="80">
        <v>266</v>
      </c>
      <c r="H756" s="314" t="s">
        <v>1081</v>
      </c>
      <c r="I756" s="314" t="s">
        <v>1082</v>
      </c>
      <c r="J756" s="314" t="s">
        <v>1082</v>
      </c>
    </row>
    <row r="757" spans="1:10" s="46" customFormat="1" ht="68.25" customHeight="1">
      <c r="A757" s="78"/>
      <c r="B757" s="78"/>
      <c r="C757" s="37" t="s">
        <v>665</v>
      </c>
      <c r="D757" s="87" t="s">
        <v>192</v>
      </c>
      <c r="E757" s="26" t="s">
        <v>1072</v>
      </c>
      <c r="F757" s="80">
        <v>2560200590</v>
      </c>
      <c r="G757" s="80">
        <v>213</v>
      </c>
      <c r="H757" s="314" t="s">
        <v>1083</v>
      </c>
      <c r="I757" s="314" t="s">
        <v>1084</v>
      </c>
      <c r="J757" s="314" t="s">
        <v>1084</v>
      </c>
    </row>
    <row r="758" spans="1:10" s="46" customFormat="1" ht="68.25" customHeight="1">
      <c r="A758" s="78"/>
      <c r="B758" s="78"/>
      <c r="C758" s="37" t="s">
        <v>665</v>
      </c>
      <c r="D758" s="87" t="s">
        <v>192</v>
      </c>
      <c r="E758" s="26" t="s">
        <v>1072</v>
      </c>
      <c r="F758" s="80">
        <v>2560200590</v>
      </c>
      <c r="G758" s="80">
        <v>221</v>
      </c>
      <c r="H758" s="314" t="s">
        <v>1085</v>
      </c>
      <c r="I758" s="314" t="s">
        <v>1086</v>
      </c>
      <c r="J758" s="314" t="s">
        <v>1086</v>
      </c>
    </row>
    <row r="759" spans="1:10" s="46" customFormat="1" ht="68.25" customHeight="1">
      <c r="A759" s="78"/>
      <c r="B759" s="78"/>
      <c r="C759" s="37" t="s">
        <v>665</v>
      </c>
      <c r="D759" s="87" t="s">
        <v>192</v>
      </c>
      <c r="E759" s="26" t="s">
        <v>1072</v>
      </c>
      <c r="F759" s="80">
        <v>2560200590</v>
      </c>
      <c r="G759" s="80">
        <v>225</v>
      </c>
      <c r="H759" s="314" t="s">
        <v>1087</v>
      </c>
      <c r="I759" s="314" t="s">
        <v>1087</v>
      </c>
      <c r="J759" s="314" t="s">
        <v>1087</v>
      </c>
    </row>
    <row r="760" spans="1:10" s="46" customFormat="1" ht="68.25" customHeight="1">
      <c r="A760" s="78"/>
      <c r="B760" s="78"/>
      <c r="C760" s="37" t="s">
        <v>665</v>
      </c>
      <c r="D760" s="87" t="s">
        <v>192</v>
      </c>
      <c r="E760" s="26" t="s">
        <v>1072</v>
      </c>
      <c r="F760" s="80">
        <v>2560200590</v>
      </c>
      <c r="G760" s="80">
        <v>226</v>
      </c>
      <c r="H760" s="314" t="s">
        <v>1088</v>
      </c>
      <c r="I760" s="314" t="s">
        <v>1088</v>
      </c>
      <c r="J760" s="314" t="s">
        <v>1088</v>
      </c>
    </row>
    <row r="761" spans="1:10" s="46" customFormat="1" ht="68.25" customHeight="1">
      <c r="A761" s="78"/>
      <c r="B761" s="78"/>
      <c r="C761" s="37" t="s">
        <v>665</v>
      </c>
      <c r="D761" s="87" t="s">
        <v>192</v>
      </c>
      <c r="E761" s="26" t="s">
        <v>1072</v>
      </c>
      <c r="F761" s="80">
        <v>2560200590</v>
      </c>
      <c r="G761" s="80">
        <v>346</v>
      </c>
      <c r="H761" s="314" t="s">
        <v>1089</v>
      </c>
      <c r="I761" s="314" t="s">
        <v>1090</v>
      </c>
      <c r="J761" s="314" t="s">
        <v>1090</v>
      </c>
    </row>
    <row r="762" spans="1:10" s="46" customFormat="1" ht="68.25" customHeight="1">
      <c r="A762" s="78"/>
      <c r="B762" s="78"/>
      <c r="C762" s="37" t="s">
        <v>665</v>
      </c>
      <c r="D762" s="87" t="s">
        <v>192</v>
      </c>
      <c r="E762" s="26" t="s">
        <v>1072</v>
      </c>
      <c r="F762" s="80">
        <v>2560200590</v>
      </c>
      <c r="G762" s="80">
        <v>225</v>
      </c>
      <c r="H762" s="314" t="s">
        <v>1091</v>
      </c>
      <c r="I762" s="314" t="s">
        <v>1091</v>
      </c>
      <c r="J762" s="314" t="s">
        <v>1091</v>
      </c>
    </row>
    <row r="763" spans="1:10" s="46" customFormat="1" ht="68.25" customHeight="1">
      <c r="A763" s="78"/>
      <c r="B763" s="78"/>
      <c r="C763" s="37" t="s">
        <v>665</v>
      </c>
      <c r="D763" s="87" t="s">
        <v>192</v>
      </c>
      <c r="E763" s="26" t="s">
        <v>1072</v>
      </c>
      <c r="F763" s="80">
        <v>2560200590</v>
      </c>
      <c r="G763" s="80">
        <v>226</v>
      </c>
      <c r="H763" s="314" t="s">
        <v>1092</v>
      </c>
      <c r="I763" s="314" t="s">
        <v>836</v>
      </c>
      <c r="J763" s="314" t="s">
        <v>836</v>
      </c>
    </row>
    <row r="764" spans="1:10" s="46" customFormat="1" ht="68.25" customHeight="1">
      <c r="A764" s="78"/>
      <c r="B764" s="78"/>
      <c r="C764" s="37" t="s">
        <v>665</v>
      </c>
      <c r="D764" s="87" t="s">
        <v>192</v>
      </c>
      <c r="E764" s="26" t="s">
        <v>1072</v>
      </c>
      <c r="F764" s="80">
        <v>2560200590</v>
      </c>
      <c r="G764" s="80">
        <v>227</v>
      </c>
      <c r="H764" s="314" t="s">
        <v>1093</v>
      </c>
      <c r="I764" s="314" t="s">
        <v>1094</v>
      </c>
      <c r="J764" s="314" t="s">
        <v>1094</v>
      </c>
    </row>
    <row r="765" spans="1:10" s="46" customFormat="1" ht="68.25" customHeight="1">
      <c r="A765" s="78"/>
      <c r="B765" s="78"/>
      <c r="C765" s="37" t="s">
        <v>665</v>
      </c>
      <c r="D765" s="87" t="s">
        <v>192</v>
      </c>
      <c r="E765" s="26" t="s">
        <v>1072</v>
      </c>
      <c r="F765" s="80">
        <v>2560200590</v>
      </c>
      <c r="G765" s="80">
        <v>343</v>
      </c>
      <c r="H765" s="314" t="s">
        <v>1095</v>
      </c>
      <c r="I765" s="314" t="s">
        <v>1096</v>
      </c>
      <c r="J765" s="314" t="s">
        <v>1096</v>
      </c>
    </row>
    <row r="766" spans="1:10" s="46" customFormat="1" ht="68.25" customHeight="1">
      <c r="A766" s="78"/>
      <c r="B766" s="78"/>
      <c r="C766" s="37" t="s">
        <v>665</v>
      </c>
      <c r="D766" s="87" t="s">
        <v>192</v>
      </c>
      <c r="E766" s="26" t="s">
        <v>1072</v>
      </c>
      <c r="F766" s="80">
        <v>2560200590</v>
      </c>
      <c r="G766" s="80">
        <v>346</v>
      </c>
      <c r="H766" s="314" t="s">
        <v>1097</v>
      </c>
      <c r="I766" s="314" t="s">
        <v>1097</v>
      </c>
      <c r="J766" s="314" t="s">
        <v>1097</v>
      </c>
    </row>
    <row r="767" spans="1:10" s="46" customFormat="1" ht="68.25" customHeight="1">
      <c r="A767" s="78"/>
      <c r="B767" s="78"/>
      <c r="C767" s="37" t="s">
        <v>665</v>
      </c>
      <c r="D767" s="87" t="s">
        <v>192</v>
      </c>
      <c r="E767" s="26" t="s">
        <v>1072</v>
      </c>
      <c r="F767" s="80">
        <v>2560200590</v>
      </c>
      <c r="G767" s="80">
        <v>349</v>
      </c>
      <c r="H767" s="314" t="s">
        <v>1098</v>
      </c>
      <c r="I767" s="314" t="s">
        <v>1098</v>
      </c>
      <c r="J767" s="314" t="s">
        <v>1098</v>
      </c>
    </row>
    <row r="768" spans="1:10" s="46" customFormat="1" ht="68.25" customHeight="1">
      <c r="A768" s="78"/>
      <c r="B768" s="78"/>
      <c r="C768" s="37" t="s">
        <v>665</v>
      </c>
      <c r="D768" s="87" t="s">
        <v>192</v>
      </c>
      <c r="E768" s="26" t="s">
        <v>1072</v>
      </c>
      <c r="F768" s="80">
        <v>2560278590</v>
      </c>
      <c r="G768" s="80">
        <v>211</v>
      </c>
      <c r="H768" s="314" t="s">
        <v>1099</v>
      </c>
      <c r="I768" s="314" t="s">
        <v>1099</v>
      </c>
      <c r="J768" s="314" t="s">
        <v>1099</v>
      </c>
    </row>
    <row r="769" spans="1:10" s="46" customFormat="1" ht="68.25" customHeight="1">
      <c r="A769" s="78"/>
      <c r="B769" s="78"/>
      <c r="C769" s="37" t="s">
        <v>665</v>
      </c>
      <c r="D769" s="87" t="s">
        <v>192</v>
      </c>
      <c r="E769" s="26" t="s">
        <v>1072</v>
      </c>
      <c r="F769" s="80">
        <v>2560278590</v>
      </c>
      <c r="G769" s="80">
        <v>213</v>
      </c>
      <c r="H769" s="314" t="s">
        <v>1100</v>
      </c>
      <c r="I769" s="314" t="s">
        <v>1100</v>
      </c>
      <c r="J769" s="314" t="s">
        <v>1100</v>
      </c>
    </row>
    <row r="770" spans="1:10" s="46" customFormat="1" ht="68.25" customHeight="1">
      <c r="A770" s="78"/>
      <c r="B770" s="78"/>
      <c r="C770" s="37" t="s">
        <v>665</v>
      </c>
      <c r="D770" s="87" t="s">
        <v>192</v>
      </c>
      <c r="E770" s="26" t="s">
        <v>1072</v>
      </c>
      <c r="F770" s="80">
        <v>2560278590</v>
      </c>
      <c r="G770" s="80">
        <v>346</v>
      </c>
      <c r="H770" s="314" t="s">
        <v>1101</v>
      </c>
      <c r="I770" s="314" t="s">
        <v>1101</v>
      </c>
      <c r="J770" s="314" t="s">
        <v>1101</v>
      </c>
    </row>
    <row r="771" spans="1:10" s="46" customFormat="1" ht="68.25" customHeight="1">
      <c r="A771" s="78"/>
      <c r="B771" s="78"/>
      <c r="C771" s="37" t="s">
        <v>665</v>
      </c>
      <c r="D771" s="87" t="s">
        <v>192</v>
      </c>
      <c r="E771" s="26" t="s">
        <v>1072</v>
      </c>
      <c r="F771" s="80">
        <v>2560200590</v>
      </c>
      <c r="G771" s="80">
        <v>310</v>
      </c>
      <c r="H771" s="314" t="s">
        <v>1102</v>
      </c>
      <c r="I771" s="314" t="s">
        <v>1102</v>
      </c>
      <c r="J771" s="314" t="s">
        <v>1102</v>
      </c>
    </row>
    <row r="772" spans="1:10" s="46" customFormat="1" ht="68.25" customHeight="1">
      <c r="A772" s="78"/>
      <c r="B772" s="78"/>
      <c r="C772" s="37" t="s">
        <v>665</v>
      </c>
      <c r="D772" s="87" t="s">
        <v>192</v>
      </c>
      <c r="E772" s="26" t="s">
        <v>1072</v>
      </c>
      <c r="F772" s="80">
        <v>2560200590</v>
      </c>
      <c r="G772" s="80">
        <v>346</v>
      </c>
      <c r="H772" s="314" t="s">
        <v>1103</v>
      </c>
      <c r="I772" s="314" t="s">
        <v>1103</v>
      </c>
      <c r="J772" s="314" t="s">
        <v>1103</v>
      </c>
    </row>
    <row r="773" spans="1:10" s="46" customFormat="1" ht="58.5" customHeight="1">
      <c r="A773" s="93" t="s">
        <v>1104</v>
      </c>
      <c r="B773" s="93" t="s">
        <v>1105</v>
      </c>
      <c r="C773" s="37" t="s">
        <v>33</v>
      </c>
      <c r="D773" s="87" t="s">
        <v>192</v>
      </c>
      <c r="E773" s="26" t="s">
        <v>1106</v>
      </c>
      <c r="F773" s="80" t="s">
        <v>1107</v>
      </c>
      <c r="G773" s="80">
        <v>251</v>
      </c>
      <c r="H773" s="314" t="s">
        <v>1108</v>
      </c>
      <c r="I773" s="314" t="s">
        <v>1108</v>
      </c>
      <c r="J773" s="314" t="s">
        <v>1108</v>
      </c>
    </row>
    <row r="774" spans="1:10" s="46" customFormat="1" ht="18">
      <c r="A774" s="94"/>
      <c r="B774" s="94"/>
      <c r="C774" s="37" t="s">
        <v>34</v>
      </c>
      <c r="D774" s="87"/>
      <c r="E774" s="80"/>
      <c r="F774" s="80"/>
      <c r="G774" s="80"/>
      <c r="H774" s="313"/>
      <c r="I774" s="313"/>
      <c r="J774" s="313"/>
    </row>
    <row r="775" spans="1:10" s="46" customFormat="1" ht="39" customHeight="1">
      <c r="A775" s="95"/>
      <c r="B775" s="95"/>
      <c r="C775" s="37" t="s">
        <v>665</v>
      </c>
      <c r="D775" s="87"/>
      <c r="E775" s="80"/>
      <c r="F775" s="80"/>
      <c r="G775" s="80"/>
      <c r="H775" s="313"/>
      <c r="I775" s="313"/>
      <c r="J775" s="313"/>
    </row>
    <row r="776" spans="1:10" s="46" customFormat="1" ht="18.75" customHeight="1">
      <c r="A776" s="93" t="s">
        <v>1109</v>
      </c>
      <c r="B776" s="93" t="s">
        <v>1110</v>
      </c>
      <c r="C776" s="37" t="s">
        <v>33</v>
      </c>
      <c r="D776" s="87"/>
      <c r="E776" s="80"/>
      <c r="F776" s="80"/>
      <c r="G776" s="80"/>
      <c r="H776" s="313"/>
      <c r="I776" s="313"/>
      <c r="J776" s="313"/>
    </row>
    <row r="777" spans="1:10" s="46" customFormat="1" ht="18">
      <c r="A777" s="94"/>
      <c r="B777" s="94"/>
      <c r="C777" s="37" t="s">
        <v>34</v>
      </c>
      <c r="D777" s="87"/>
      <c r="E777" s="80"/>
      <c r="F777" s="80"/>
      <c r="G777" s="80"/>
      <c r="H777" s="313"/>
      <c r="I777" s="313"/>
      <c r="J777" s="313"/>
    </row>
    <row r="778" spans="1:10" s="46" customFormat="1" ht="39" customHeight="1">
      <c r="A778" s="95"/>
      <c r="B778" s="95"/>
      <c r="C778" s="37" t="s">
        <v>5</v>
      </c>
      <c r="D778" s="87"/>
      <c r="E778" s="80"/>
      <c r="F778" s="80"/>
      <c r="G778" s="80"/>
      <c r="H778" s="313"/>
      <c r="I778" s="313"/>
      <c r="J778" s="313"/>
    </row>
    <row r="779" spans="1:10" s="46" customFormat="1" ht="18.75" customHeight="1">
      <c r="A779" s="93" t="s">
        <v>1111</v>
      </c>
      <c r="B779" s="93" t="s">
        <v>1112</v>
      </c>
      <c r="C779" s="37" t="s">
        <v>33</v>
      </c>
      <c r="D779" s="87" t="s">
        <v>192</v>
      </c>
      <c r="E779" s="26" t="s">
        <v>1106</v>
      </c>
      <c r="F779" s="80" t="s">
        <v>1107</v>
      </c>
      <c r="G779" s="80">
        <v>251</v>
      </c>
      <c r="H779" s="314" t="s">
        <v>1108</v>
      </c>
      <c r="I779" s="314" t="s">
        <v>1108</v>
      </c>
      <c r="J779" s="314" t="s">
        <v>1108</v>
      </c>
    </row>
    <row r="780" spans="1:10" s="46" customFormat="1" ht="18">
      <c r="A780" s="94"/>
      <c r="B780" s="94"/>
      <c r="C780" s="37" t="s">
        <v>34</v>
      </c>
      <c r="D780" s="87"/>
      <c r="E780" s="80"/>
      <c r="F780" s="80"/>
      <c r="G780" s="80"/>
      <c r="H780" s="314"/>
      <c r="I780" s="314"/>
      <c r="J780" s="314"/>
    </row>
    <row r="781" spans="1:10" s="46" customFormat="1" ht="65.25" customHeight="1">
      <c r="A781" s="95"/>
      <c r="B781" s="95"/>
      <c r="C781" s="37" t="s">
        <v>665</v>
      </c>
      <c r="D781" s="87" t="s">
        <v>192</v>
      </c>
      <c r="E781" s="26" t="s">
        <v>1106</v>
      </c>
      <c r="F781" s="80" t="s">
        <v>1107</v>
      </c>
      <c r="G781" s="80">
        <v>251</v>
      </c>
      <c r="H781" s="314" t="s">
        <v>1108</v>
      </c>
      <c r="I781" s="314" t="s">
        <v>1108</v>
      </c>
      <c r="J781" s="314" t="s">
        <v>1108</v>
      </c>
    </row>
    <row r="782" spans="1:10" s="46" customFormat="1" ht="18.75" customHeight="1">
      <c r="A782" s="93" t="s">
        <v>1113</v>
      </c>
      <c r="B782" s="93" t="s">
        <v>1114</v>
      </c>
      <c r="C782" s="37" t="s">
        <v>33</v>
      </c>
      <c r="D782" s="87"/>
      <c r="E782" s="80"/>
      <c r="F782" s="80"/>
      <c r="G782" s="80"/>
      <c r="H782" s="313"/>
      <c r="I782" s="313"/>
      <c r="J782" s="313"/>
    </row>
    <row r="783" spans="1:10" s="46" customFormat="1" ht="18">
      <c r="A783" s="94"/>
      <c r="B783" s="94"/>
      <c r="C783" s="37" t="s">
        <v>34</v>
      </c>
      <c r="D783" s="87"/>
      <c r="E783" s="80"/>
      <c r="F783" s="80"/>
      <c r="G783" s="80"/>
      <c r="H783" s="313"/>
      <c r="I783" s="313"/>
      <c r="J783" s="313"/>
    </row>
    <row r="784" spans="1:10" s="46" customFormat="1" ht="39" customHeight="1">
      <c r="A784" s="95"/>
      <c r="B784" s="95"/>
      <c r="C784" s="37" t="s">
        <v>5</v>
      </c>
      <c r="D784" s="87"/>
      <c r="E784" s="80"/>
      <c r="F784" s="80"/>
      <c r="G784" s="80"/>
      <c r="H784" s="313"/>
      <c r="I784" s="313"/>
      <c r="J784" s="313"/>
    </row>
    <row r="785" spans="1:10" s="46" customFormat="1" ht="18.75" customHeight="1">
      <c r="A785" s="93" t="s">
        <v>1115</v>
      </c>
      <c r="B785" s="93" t="s">
        <v>1116</v>
      </c>
      <c r="C785" s="37" t="s">
        <v>33</v>
      </c>
      <c r="D785" s="87"/>
      <c r="E785" s="80"/>
      <c r="F785" s="80"/>
      <c r="G785" s="80"/>
      <c r="H785" s="313"/>
      <c r="I785" s="313"/>
      <c r="J785" s="313"/>
    </row>
    <row r="786" spans="1:10" s="46" customFormat="1" ht="18">
      <c r="A786" s="94"/>
      <c r="B786" s="94"/>
      <c r="C786" s="37" t="s">
        <v>34</v>
      </c>
      <c r="D786" s="87"/>
      <c r="E786" s="80"/>
      <c r="F786" s="80"/>
      <c r="G786" s="80"/>
      <c r="H786" s="313"/>
      <c r="I786" s="313"/>
      <c r="J786" s="313"/>
    </row>
    <row r="787" spans="1:10" s="46" customFormat="1" ht="39" customHeight="1">
      <c r="A787" s="95"/>
      <c r="B787" s="95"/>
      <c r="C787" s="37" t="s">
        <v>5</v>
      </c>
      <c r="D787" s="87"/>
      <c r="E787" s="80"/>
      <c r="F787" s="80"/>
      <c r="G787" s="80"/>
      <c r="H787" s="313"/>
      <c r="I787" s="313"/>
      <c r="J787" s="313"/>
    </row>
    <row r="788" spans="1:10" s="46" customFormat="1" ht="18.75" customHeight="1">
      <c r="A788" s="93" t="s">
        <v>1117</v>
      </c>
      <c r="B788" s="93" t="s">
        <v>1118</v>
      </c>
      <c r="C788" s="37" t="s">
        <v>33</v>
      </c>
      <c r="D788" s="87"/>
      <c r="E788" s="80"/>
      <c r="F788" s="80"/>
      <c r="G788" s="80"/>
      <c r="H788" s="313"/>
      <c r="I788" s="313"/>
      <c r="J788" s="313"/>
    </row>
    <row r="789" spans="1:10" s="46" customFormat="1" ht="18">
      <c r="A789" s="94"/>
      <c r="B789" s="94"/>
      <c r="C789" s="37" t="s">
        <v>34</v>
      </c>
      <c r="D789" s="87"/>
      <c r="E789" s="80"/>
      <c r="F789" s="80"/>
      <c r="G789" s="80"/>
      <c r="H789" s="313"/>
      <c r="I789" s="313"/>
      <c r="J789" s="313"/>
    </row>
    <row r="790" spans="1:10" s="46" customFormat="1" ht="70.5" customHeight="1">
      <c r="A790" s="95"/>
      <c r="B790" s="95"/>
      <c r="C790" s="37" t="s">
        <v>5</v>
      </c>
      <c r="D790" s="87" t="s">
        <v>192</v>
      </c>
      <c r="E790" s="80">
        <v>405</v>
      </c>
      <c r="F790" s="80">
        <v>2580178450</v>
      </c>
      <c r="G790" s="80">
        <v>226</v>
      </c>
      <c r="H790" s="315">
        <v>812.3</v>
      </c>
      <c r="I790" s="314">
        <v>809.24901</v>
      </c>
      <c r="J790" s="314">
        <v>809.24901</v>
      </c>
    </row>
    <row r="791" spans="1:10" s="46" customFormat="1" ht="18.75" customHeight="1">
      <c r="A791" s="93" t="s">
        <v>1119</v>
      </c>
      <c r="B791" s="93" t="s">
        <v>1120</v>
      </c>
      <c r="C791" s="37" t="s">
        <v>33</v>
      </c>
      <c r="D791" s="87"/>
      <c r="E791" s="80"/>
      <c r="F791" s="80"/>
      <c r="G791" s="80"/>
      <c r="H791" s="313"/>
      <c r="I791" s="313"/>
      <c r="J791" s="313"/>
    </row>
    <row r="792" spans="1:10" s="46" customFormat="1" ht="18">
      <c r="A792" s="94"/>
      <c r="B792" s="94"/>
      <c r="C792" s="37" t="s">
        <v>34</v>
      </c>
      <c r="D792" s="87"/>
      <c r="E792" s="80"/>
      <c r="F792" s="80"/>
      <c r="G792" s="80"/>
      <c r="H792" s="313"/>
      <c r="I792" s="313"/>
      <c r="J792" s="313"/>
    </row>
    <row r="793" spans="1:10" s="46" customFormat="1" ht="66.75" customHeight="1">
      <c r="A793" s="95"/>
      <c r="B793" s="95"/>
      <c r="C793" s="37" t="s">
        <v>665</v>
      </c>
      <c r="D793" s="87" t="s">
        <v>192</v>
      </c>
      <c r="E793" s="80">
        <v>405</v>
      </c>
      <c r="F793" s="80">
        <v>2580178450</v>
      </c>
      <c r="G793" s="80">
        <v>226</v>
      </c>
      <c r="H793" s="314" t="s">
        <v>1121</v>
      </c>
      <c r="I793" s="314" t="s">
        <v>1122</v>
      </c>
      <c r="J793" s="314" t="s">
        <v>1122</v>
      </c>
    </row>
    <row r="794" spans="1:10" s="46" customFormat="1" ht="18.75" customHeight="1">
      <c r="A794" s="93" t="s">
        <v>1123</v>
      </c>
      <c r="B794" s="93" t="s">
        <v>1124</v>
      </c>
      <c r="C794" s="37" t="s">
        <v>33</v>
      </c>
      <c r="D794" s="87" t="s">
        <v>192</v>
      </c>
      <c r="E794" s="80">
        <v>405</v>
      </c>
      <c r="F794" s="80">
        <v>2580178450</v>
      </c>
      <c r="G794" s="80">
        <v>226</v>
      </c>
      <c r="H794" s="314" t="s">
        <v>1121</v>
      </c>
      <c r="I794" s="314" t="s">
        <v>1122</v>
      </c>
      <c r="J794" s="314" t="s">
        <v>1122</v>
      </c>
    </row>
    <row r="795" spans="1:10" s="46" customFormat="1" ht="18">
      <c r="A795" s="94"/>
      <c r="B795" s="94"/>
      <c r="C795" s="37" t="s">
        <v>34</v>
      </c>
      <c r="D795" s="87"/>
      <c r="E795" s="80"/>
      <c r="F795" s="80"/>
      <c r="G795" s="80"/>
      <c r="H795" s="313"/>
      <c r="I795" s="313"/>
      <c r="J795" s="313"/>
    </row>
    <row r="796" spans="1:10" s="46" customFormat="1" ht="35.25" customHeight="1">
      <c r="A796" s="95"/>
      <c r="B796" s="95"/>
      <c r="C796" s="37"/>
      <c r="D796" s="87"/>
      <c r="E796" s="80"/>
      <c r="F796" s="80"/>
      <c r="G796" s="80"/>
      <c r="H796" s="313"/>
      <c r="I796" s="313"/>
      <c r="J796" s="313"/>
    </row>
    <row r="797" spans="1:10" s="237" customFormat="1" ht="18">
      <c r="A797" s="160" t="s">
        <v>30</v>
      </c>
      <c r="B797" s="160" t="s">
        <v>1125</v>
      </c>
      <c r="C797" s="167" t="s">
        <v>33</v>
      </c>
      <c r="D797" s="328"/>
      <c r="E797" s="329"/>
      <c r="F797" s="328"/>
      <c r="G797" s="328"/>
      <c r="H797" s="164">
        <f>H799</f>
        <v>203737.47649999999</v>
      </c>
      <c r="I797" s="164">
        <f t="shared" ref="I797:J797" si="27">I799</f>
        <v>203551.62849999996</v>
      </c>
      <c r="J797" s="164">
        <f t="shared" si="27"/>
        <v>203551.62849999996</v>
      </c>
    </row>
    <row r="798" spans="1:10" s="237" customFormat="1" ht="18">
      <c r="A798" s="160"/>
      <c r="B798" s="160"/>
      <c r="C798" s="167" t="s">
        <v>34</v>
      </c>
      <c r="D798" s="328"/>
      <c r="E798" s="329"/>
      <c r="F798" s="328"/>
      <c r="G798" s="328"/>
      <c r="H798" s="170"/>
      <c r="I798" s="170"/>
      <c r="J798" s="170"/>
    </row>
    <row r="799" spans="1:10" s="237" customFormat="1" ht="43.5" customHeight="1">
      <c r="A799" s="160"/>
      <c r="B799" s="160"/>
      <c r="C799" s="330" t="s">
        <v>1126</v>
      </c>
      <c r="D799" s="331"/>
      <c r="E799" s="329"/>
      <c r="F799" s="328"/>
      <c r="G799" s="328"/>
      <c r="H799" s="170">
        <f>H805+H843+H888</f>
        <v>203737.47649999999</v>
      </c>
      <c r="I799" s="170">
        <f>I805+I843+I888</f>
        <v>203551.62849999996</v>
      </c>
      <c r="J799" s="170">
        <f>J805+J843+J888</f>
        <v>203551.62849999996</v>
      </c>
    </row>
    <row r="800" spans="1:10" s="174" customFormat="1" ht="18" hidden="1">
      <c r="A800" s="160"/>
      <c r="B800" s="160"/>
      <c r="C800" s="37" t="s">
        <v>1062</v>
      </c>
      <c r="D800" s="317"/>
      <c r="E800" s="26"/>
      <c r="F800" s="316"/>
      <c r="G800" s="316"/>
      <c r="H800" s="58"/>
      <c r="I800" s="58"/>
      <c r="J800" s="58"/>
    </row>
    <row r="801" spans="1:10" s="174" customFormat="1" ht="18" hidden="1">
      <c r="A801" s="160"/>
      <c r="B801" s="160"/>
      <c r="C801" s="37" t="s">
        <v>1063</v>
      </c>
      <c r="D801" s="317"/>
      <c r="E801" s="26"/>
      <c r="F801" s="316"/>
      <c r="G801" s="316"/>
      <c r="H801" s="58"/>
      <c r="I801" s="58"/>
      <c r="J801" s="58"/>
    </row>
    <row r="802" spans="1:10" s="174" customFormat="1" ht="18" hidden="1">
      <c r="A802" s="160"/>
      <c r="B802" s="160"/>
      <c r="C802" s="37" t="s">
        <v>5</v>
      </c>
      <c r="D802" s="317"/>
      <c r="E802" s="26"/>
      <c r="F802" s="316"/>
      <c r="G802" s="316"/>
      <c r="H802" s="58"/>
      <c r="I802" s="58"/>
      <c r="J802" s="58"/>
    </row>
    <row r="803" spans="1:10" s="46" customFormat="1" ht="18">
      <c r="A803" s="92" t="s">
        <v>23</v>
      </c>
      <c r="B803" s="92" t="s">
        <v>1127</v>
      </c>
      <c r="C803" s="37" t="s">
        <v>33</v>
      </c>
      <c r="D803" s="318"/>
      <c r="E803" s="26"/>
      <c r="F803" s="316"/>
      <c r="G803" s="316"/>
      <c r="H803" s="319">
        <f>H806+H811+H816+H821+H826+H831+H836</f>
        <v>0</v>
      </c>
      <c r="I803" s="319">
        <f t="shared" ref="I803:J803" si="28">I806+I811+I816+I821+I826+I831+I836</f>
        <v>0</v>
      </c>
      <c r="J803" s="319">
        <f t="shared" si="28"/>
        <v>0</v>
      </c>
    </row>
    <row r="804" spans="1:10" s="46" customFormat="1" ht="18">
      <c r="A804" s="92"/>
      <c r="B804" s="92"/>
      <c r="C804" s="37" t="s">
        <v>34</v>
      </c>
      <c r="D804" s="318"/>
      <c r="E804" s="26"/>
      <c r="F804" s="316"/>
      <c r="G804" s="316"/>
      <c r="H804" s="319"/>
      <c r="I804" s="319"/>
      <c r="J804" s="319"/>
    </row>
    <row r="805" spans="1:10" s="46" customFormat="1" ht="36">
      <c r="A805" s="92"/>
      <c r="B805" s="92"/>
      <c r="C805" s="77" t="s">
        <v>1126</v>
      </c>
      <c r="D805" s="318"/>
      <c r="E805" s="26"/>
      <c r="F805" s="316"/>
      <c r="G805" s="316"/>
      <c r="H805" s="319">
        <f>H808+H813+H818+H823+H828+H833+H838</f>
        <v>0</v>
      </c>
      <c r="I805" s="319">
        <f t="shared" ref="I805:J805" si="29">I808+I813+I818+I823+I828+I833+I838</f>
        <v>0</v>
      </c>
      <c r="J805" s="319">
        <f t="shared" si="29"/>
        <v>0</v>
      </c>
    </row>
    <row r="806" spans="1:10" s="46" customFormat="1" ht="18">
      <c r="A806" s="92" t="s">
        <v>671</v>
      </c>
      <c r="B806" s="92" t="s">
        <v>1128</v>
      </c>
      <c r="C806" s="37" t="s">
        <v>33</v>
      </c>
      <c r="D806" s="320"/>
      <c r="E806" s="26"/>
      <c r="F806" s="316"/>
      <c r="G806" s="316"/>
      <c r="H806" s="82">
        <f>H808</f>
        <v>0</v>
      </c>
      <c r="I806" s="82">
        <f t="shared" ref="I806:J806" si="30">I808</f>
        <v>0</v>
      </c>
      <c r="J806" s="82">
        <f t="shared" si="30"/>
        <v>0</v>
      </c>
    </row>
    <row r="807" spans="1:10" s="46" customFormat="1" ht="18">
      <c r="A807" s="92"/>
      <c r="B807" s="92"/>
      <c r="C807" s="37" t="s">
        <v>34</v>
      </c>
      <c r="D807" s="320"/>
      <c r="E807" s="26"/>
      <c r="F807" s="316"/>
      <c r="G807" s="316"/>
      <c r="H807" s="82"/>
      <c r="I807" s="82"/>
      <c r="J807" s="82"/>
    </row>
    <row r="808" spans="1:10" s="46" customFormat="1" ht="37.5" customHeight="1">
      <c r="A808" s="92"/>
      <c r="B808" s="92"/>
      <c r="C808" s="77" t="s">
        <v>1126</v>
      </c>
      <c r="D808" s="318"/>
      <c r="E808" s="26"/>
      <c r="F808" s="316"/>
      <c r="G808" s="316"/>
      <c r="H808" s="319"/>
      <c r="I808" s="319"/>
      <c r="J808" s="319"/>
    </row>
    <row r="809" spans="1:10" s="46" customFormat="1" ht="18" hidden="1">
      <c r="A809" s="76" t="s">
        <v>32</v>
      </c>
      <c r="B809" s="76"/>
      <c r="C809" s="37" t="s">
        <v>39</v>
      </c>
      <c r="D809" s="318"/>
      <c r="E809" s="26"/>
      <c r="F809" s="316"/>
      <c r="G809" s="316"/>
      <c r="H809" s="319"/>
      <c r="I809" s="319"/>
      <c r="J809" s="319"/>
    </row>
    <row r="810" spans="1:10" s="46" customFormat="1" ht="18" hidden="1">
      <c r="A810" s="76" t="s">
        <v>5</v>
      </c>
      <c r="B810" s="76"/>
      <c r="C810" s="37" t="s">
        <v>5</v>
      </c>
      <c r="D810" s="318"/>
      <c r="E810" s="26"/>
      <c r="F810" s="316"/>
      <c r="G810" s="316"/>
      <c r="H810" s="319"/>
      <c r="I810" s="319"/>
      <c r="J810" s="319"/>
    </row>
    <row r="811" spans="1:10" s="46" customFormat="1" ht="18">
      <c r="A811" s="92" t="s">
        <v>1065</v>
      </c>
      <c r="B811" s="92" t="s">
        <v>1129</v>
      </c>
      <c r="C811" s="37" t="s">
        <v>33</v>
      </c>
      <c r="D811" s="318"/>
      <c r="E811" s="26"/>
      <c r="F811" s="316"/>
      <c r="G811" s="316"/>
      <c r="H811" s="319">
        <f>H813</f>
        <v>0</v>
      </c>
      <c r="I811" s="319">
        <f t="shared" ref="I811:J811" si="31">I813</f>
        <v>0</v>
      </c>
      <c r="J811" s="319">
        <f t="shared" si="31"/>
        <v>0</v>
      </c>
    </row>
    <row r="812" spans="1:10" s="46" customFormat="1" ht="18">
      <c r="A812" s="92"/>
      <c r="B812" s="92"/>
      <c r="C812" s="37" t="s">
        <v>34</v>
      </c>
      <c r="D812" s="318"/>
      <c r="E812" s="26"/>
      <c r="F812" s="316"/>
      <c r="G812" s="316"/>
      <c r="H812" s="319"/>
      <c r="I812" s="319"/>
      <c r="J812" s="319"/>
    </row>
    <row r="813" spans="1:10" s="46" customFormat="1" ht="42.75" customHeight="1">
      <c r="A813" s="92"/>
      <c r="B813" s="92"/>
      <c r="C813" s="77" t="s">
        <v>1126</v>
      </c>
      <c r="D813" s="318"/>
      <c r="E813" s="26"/>
      <c r="F813" s="316"/>
      <c r="G813" s="316"/>
      <c r="H813" s="319"/>
      <c r="I813" s="319"/>
      <c r="J813" s="319"/>
    </row>
    <row r="814" spans="1:10" s="46" customFormat="1" ht="18" hidden="1">
      <c r="A814" s="76" t="s">
        <v>1066</v>
      </c>
      <c r="B814" s="76"/>
      <c r="C814" s="37" t="s">
        <v>39</v>
      </c>
      <c r="D814" s="318"/>
      <c r="E814" s="26"/>
      <c r="F814" s="316"/>
      <c r="G814" s="316"/>
      <c r="H814" s="319"/>
      <c r="I814" s="319"/>
      <c r="J814" s="319"/>
    </row>
    <row r="815" spans="1:10" s="46" customFormat="1" ht="18" hidden="1">
      <c r="A815" s="76" t="s">
        <v>5</v>
      </c>
      <c r="B815" s="76"/>
      <c r="C815" s="37" t="s">
        <v>5</v>
      </c>
      <c r="D815" s="317"/>
      <c r="E815" s="26"/>
      <c r="F815" s="316"/>
      <c r="G815" s="316"/>
      <c r="H815" s="64"/>
      <c r="I815" s="64"/>
      <c r="J815" s="64"/>
    </row>
    <row r="816" spans="1:10" s="46" customFormat="1" ht="18">
      <c r="A816" s="92" t="s">
        <v>141</v>
      </c>
      <c r="B816" s="92" t="s">
        <v>1130</v>
      </c>
      <c r="C816" s="37" t="s">
        <v>33</v>
      </c>
      <c r="D816" s="318"/>
      <c r="E816" s="26"/>
      <c r="F816" s="316"/>
      <c r="G816" s="316"/>
      <c r="H816" s="319">
        <f>H818</f>
        <v>0</v>
      </c>
      <c r="I816" s="319">
        <f t="shared" ref="I816:J816" si="32">I818</f>
        <v>0</v>
      </c>
      <c r="J816" s="319">
        <f t="shared" si="32"/>
        <v>0</v>
      </c>
    </row>
    <row r="817" spans="1:10" s="46" customFormat="1" ht="18">
      <c r="A817" s="92"/>
      <c r="B817" s="92"/>
      <c r="C817" s="37" t="s">
        <v>34</v>
      </c>
      <c r="D817" s="318"/>
      <c r="E817" s="26"/>
      <c r="F817" s="316"/>
      <c r="G817" s="316"/>
      <c r="H817" s="319"/>
      <c r="I817" s="319"/>
      <c r="J817" s="319"/>
    </row>
    <row r="818" spans="1:10" s="46" customFormat="1" ht="39" customHeight="1">
      <c r="A818" s="92"/>
      <c r="B818" s="92"/>
      <c r="C818" s="37" t="s">
        <v>1126</v>
      </c>
      <c r="D818" s="318"/>
      <c r="E818" s="26"/>
      <c r="F818" s="316"/>
      <c r="G818" s="316"/>
      <c r="H818" s="319"/>
      <c r="I818" s="319"/>
      <c r="J818" s="319"/>
    </row>
    <row r="819" spans="1:10" s="46" customFormat="1" ht="18" hidden="1">
      <c r="A819" s="76" t="s">
        <v>1131</v>
      </c>
      <c r="B819" s="76"/>
      <c r="C819" s="37" t="s">
        <v>39</v>
      </c>
      <c r="D819" s="318"/>
      <c r="E819" s="26"/>
      <c r="F819" s="316"/>
      <c r="G819" s="316"/>
      <c r="H819" s="319"/>
      <c r="I819" s="319"/>
      <c r="J819" s="319"/>
    </row>
    <row r="820" spans="1:10" s="46" customFormat="1" ht="18" hidden="1">
      <c r="A820" s="76" t="s">
        <v>5</v>
      </c>
      <c r="B820" s="76"/>
      <c r="C820" s="37" t="s">
        <v>5</v>
      </c>
      <c r="D820" s="317"/>
      <c r="E820" s="26"/>
      <c r="F820" s="316"/>
      <c r="G820" s="316"/>
      <c r="H820" s="64"/>
      <c r="I820" s="64"/>
      <c r="J820" s="64"/>
    </row>
    <row r="821" spans="1:10" s="46" customFormat="1" ht="18">
      <c r="A821" s="92" t="s">
        <v>136</v>
      </c>
      <c r="B821" s="92" t="s">
        <v>1132</v>
      </c>
      <c r="C821" s="37" t="s">
        <v>33</v>
      </c>
      <c r="D821" s="318"/>
      <c r="E821" s="26"/>
      <c r="F821" s="316"/>
      <c r="G821" s="316"/>
      <c r="H821" s="319">
        <f>H823</f>
        <v>0</v>
      </c>
      <c r="I821" s="319">
        <f t="shared" ref="I821:J821" si="33">I823</f>
        <v>0</v>
      </c>
      <c r="J821" s="319">
        <f t="shared" si="33"/>
        <v>0</v>
      </c>
    </row>
    <row r="822" spans="1:10" s="46" customFormat="1" ht="18">
      <c r="A822" s="92"/>
      <c r="B822" s="92"/>
      <c r="C822" s="37" t="s">
        <v>34</v>
      </c>
      <c r="D822" s="318"/>
      <c r="E822" s="26"/>
      <c r="F822" s="316"/>
      <c r="G822" s="316"/>
      <c r="H822" s="319"/>
      <c r="I822" s="319"/>
      <c r="J822" s="319"/>
    </row>
    <row r="823" spans="1:10" s="46" customFormat="1" ht="36" customHeight="1">
      <c r="A823" s="92"/>
      <c r="B823" s="92"/>
      <c r="C823" s="37" t="s">
        <v>1126</v>
      </c>
      <c r="D823" s="321"/>
      <c r="E823" s="26"/>
      <c r="F823" s="26"/>
      <c r="G823" s="316"/>
      <c r="H823" s="319"/>
      <c r="I823" s="319"/>
      <c r="J823" s="319"/>
    </row>
    <row r="824" spans="1:10" s="46" customFormat="1" ht="18" hidden="1">
      <c r="A824" s="76" t="s">
        <v>1133</v>
      </c>
      <c r="B824" s="76"/>
      <c r="C824" s="37" t="s">
        <v>39</v>
      </c>
      <c r="D824" s="318"/>
      <c r="E824" s="26"/>
      <c r="F824" s="316"/>
      <c r="G824" s="316"/>
      <c r="H824" s="319"/>
      <c r="I824" s="319"/>
      <c r="J824" s="319"/>
    </row>
    <row r="825" spans="1:10" s="46" customFormat="1" ht="18" hidden="1">
      <c r="A825" s="76" t="s">
        <v>5</v>
      </c>
      <c r="B825" s="76"/>
      <c r="C825" s="37" t="s">
        <v>5</v>
      </c>
      <c r="D825" s="317"/>
      <c r="E825" s="26"/>
      <c r="F825" s="316"/>
      <c r="G825" s="316"/>
      <c r="H825" s="64"/>
      <c r="I825" s="64"/>
      <c r="J825" s="64"/>
    </row>
    <row r="826" spans="1:10" s="46" customFormat="1" ht="18">
      <c r="A826" s="92" t="s">
        <v>137</v>
      </c>
      <c r="B826" s="92" t="s">
        <v>1134</v>
      </c>
      <c r="C826" s="37" t="s">
        <v>33</v>
      </c>
      <c r="D826" s="318"/>
      <c r="E826" s="26"/>
      <c r="F826" s="316"/>
      <c r="G826" s="316"/>
      <c r="H826" s="319">
        <f>H828</f>
        <v>0</v>
      </c>
      <c r="I826" s="319">
        <f t="shared" ref="I826:J826" si="34">I828</f>
        <v>0</v>
      </c>
      <c r="J826" s="319">
        <f t="shared" si="34"/>
        <v>0</v>
      </c>
    </row>
    <row r="827" spans="1:10" s="46" customFormat="1" ht="18">
      <c r="A827" s="92"/>
      <c r="B827" s="92"/>
      <c r="C827" s="37" t="s">
        <v>34</v>
      </c>
      <c r="D827" s="318"/>
      <c r="E827" s="26"/>
      <c r="F827" s="316"/>
      <c r="G827" s="316"/>
      <c r="H827" s="319"/>
      <c r="I827" s="319"/>
      <c r="J827" s="319"/>
    </row>
    <row r="828" spans="1:10" s="46" customFormat="1" ht="42.75" customHeight="1">
      <c r="A828" s="92"/>
      <c r="B828" s="92"/>
      <c r="C828" s="77" t="s">
        <v>1126</v>
      </c>
      <c r="D828" s="318"/>
      <c r="E828" s="26"/>
      <c r="F828" s="316"/>
      <c r="G828" s="316"/>
      <c r="H828" s="319"/>
      <c r="I828" s="319"/>
      <c r="J828" s="319"/>
    </row>
    <row r="829" spans="1:10" s="46" customFormat="1" ht="18" hidden="1">
      <c r="A829" s="76" t="s">
        <v>1135</v>
      </c>
      <c r="B829" s="76"/>
      <c r="C829" s="37" t="s">
        <v>39</v>
      </c>
      <c r="D829" s="318"/>
      <c r="E829" s="26"/>
      <c r="F829" s="316"/>
      <c r="G829" s="316"/>
      <c r="H829" s="319"/>
      <c r="I829" s="319"/>
      <c r="J829" s="319"/>
    </row>
    <row r="830" spans="1:10" s="46" customFormat="1" ht="18" hidden="1">
      <c r="A830" s="76" t="s">
        <v>5</v>
      </c>
      <c r="B830" s="76"/>
      <c r="C830" s="37" t="s">
        <v>5</v>
      </c>
      <c r="D830" s="317"/>
      <c r="E830" s="26"/>
      <c r="F830" s="316"/>
      <c r="G830" s="316"/>
      <c r="H830" s="64"/>
      <c r="I830" s="64"/>
      <c r="J830" s="64"/>
    </row>
    <row r="831" spans="1:10" s="46" customFormat="1" ht="18">
      <c r="A831" s="92" t="s">
        <v>138</v>
      </c>
      <c r="B831" s="92" t="s">
        <v>1136</v>
      </c>
      <c r="C831" s="37" t="s">
        <v>33</v>
      </c>
      <c r="D831" s="318"/>
      <c r="E831" s="26"/>
      <c r="F831" s="316"/>
      <c r="G831" s="316"/>
      <c r="H831" s="319">
        <f>H833</f>
        <v>0</v>
      </c>
      <c r="I831" s="319">
        <f t="shared" ref="I831:J831" si="35">I833</f>
        <v>0</v>
      </c>
      <c r="J831" s="319">
        <f t="shared" si="35"/>
        <v>0</v>
      </c>
    </row>
    <row r="832" spans="1:10" s="46" customFormat="1" ht="18">
      <c r="A832" s="92"/>
      <c r="B832" s="92"/>
      <c r="C832" s="37" t="s">
        <v>34</v>
      </c>
      <c r="D832" s="318"/>
      <c r="E832" s="26"/>
      <c r="F832" s="316"/>
      <c r="G832" s="316"/>
      <c r="H832" s="319"/>
      <c r="I832" s="319"/>
      <c r="J832" s="319"/>
    </row>
    <row r="833" spans="1:10" s="46" customFormat="1" ht="39" customHeight="1">
      <c r="A833" s="92"/>
      <c r="B833" s="92"/>
      <c r="C833" s="77" t="s">
        <v>1126</v>
      </c>
      <c r="D833" s="318"/>
      <c r="E833" s="26"/>
      <c r="F833" s="316"/>
      <c r="G833" s="316"/>
      <c r="H833" s="319"/>
      <c r="I833" s="319"/>
      <c r="J833" s="319"/>
    </row>
    <row r="834" spans="1:10" s="46" customFormat="1" ht="18" hidden="1">
      <c r="A834" s="76" t="s">
        <v>1137</v>
      </c>
      <c r="B834" s="76"/>
      <c r="C834" s="37" t="s">
        <v>39</v>
      </c>
      <c r="D834" s="318"/>
      <c r="E834" s="26"/>
      <c r="F834" s="316"/>
      <c r="G834" s="316"/>
      <c r="H834" s="319"/>
      <c r="I834" s="319"/>
      <c r="J834" s="319"/>
    </row>
    <row r="835" spans="1:10" s="46" customFormat="1" ht="18" hidden="1">
      <c r="A835" s="76" t="s">
        <v>5</v>
      </c>
      <c r="B835" s="76"/>
      <c r="C835" s="37" t="s">
        <v>5</v>
      </c>
      <c r="D835" s="317"/>
      <c r="E835" s="26"/>
      <c r="F835" s="316"/>
      <c r="G835" s="316"/>
      <c r="H835" s="64"/>
      <c r="I835" s="64"/>
      <c r="J835" s="64"/>
    </row>
    <row r="836" spans="1:10" s="46" customFormat="1" ht="18">
      <c r="A836" s="92" t="s">
        <v>139</v>
      </c>
      <c r="B836" s="92" t="s">
        <v>1138</v>
      </c>
      <c r="C836" s="37" t="s">
        <v>33</v>
      </c>
      <c r="D836" s="318"/>
      <c r="E836" s="26"/>
      <c r="F836" s="316"/>
      <c r="G836" s="316"/>
      <c r="H836" s="319">
        <f>H838</f>
        <v>0</v>
      </c>
      <c r="I836" s="319">
        <f t="shared" ref="I836:J836" si="36">I838</f>
        <v>0</v>
      </c>
      <c r="J836" s="319">
        <f t="shared" si="36"/>
        <v>0</v>
      </c>
    </row>
    <row r="837" spans="1:10" s="46" customFormat="1" ht="18">
      <c r="A837" s="92"/>
      <c r="B837" s="92"/>
      <c r="C837" s="37" t="s">
        <v>34</v>
      </c>
      <c r="D837" s="318"/>
      <c r="E837" s="26"/>
      <c r="F837" s="316"/>
      <c r="G837" s="316"/>
      <c r="H837" s="319"/>
      <c r="I837" s="319"/>
      <c r="J837" s="319"/>
    </row>
    <row r="838" spans="1:10" s="46" customFormat="1" ht="47.25" customHeight="1">
      <c r="A838" s="92"/>
      <c r="B838" s="92"/>
      <c r="C838" s="77" t="s">
        <v>1126</v>
      </c>
      <c r="D838" s="318"/>
      <c r="E838" s="26"/>
      <c r="F838" s="316"/>
      <c r="G838" s="316"/>
      <c r="H838" s="319"/>
      <c r="I838" s="319"/>
      <c r="J838" s="319"/>
    </row>
    <row r="839" spans="1:10" s="46" customFormat="1" ht="18" hidden="1">
      <c r="A839" s="76" t="s">
        <v>1139</v>
      </c>
      <c r="B839" s="76"/>
      <c r="C839" s="37" t="s">
        <v>39</v>
      </c>
      <c r="D839" s="318"/>
      <c r="E839" s="26"/>
      <c r="F839" s="316"/>
      <c r="G839" s="316"/>
      <c r="H839" s="319"/>
      <c r="I839" s="319"/>
      <c r="J839" s="319"/>
    </row>
    <row r="840" spans="1:10" s="46" customFormat="1" ht="18" hidden="1">
      <c r="A840" s="76" t="s">
        <v>5</v>
      </c>
      <c r="B840" s="76"/>
      <c r="C840" s="37" t="s">
        <v>5</v>
      </c>
      <c r="D840" s="317"/>
      <c r="E840" s="26"/>
      <c r="F840" s="316"/>
      <c r="G840" s="316"/>
      <c r="H840" s="64"/>
      <c r="I840" s="64"/>
      <c r="J840" s="64"/>
    </row>
    <row r="841" spans="1:10" s="46" customFormat="1" ht="18">
      <c r="A841" s="92" t="s">
        <v>27</v>
      </c>
      <c r="B841" s="92" t="s">
        <v>1140</v>
      </c>
      <c r="C841" s="37" t="s">
        <v>33</v>
      </c>
      <c r="D841" s="317"/>
      <c r="E841" s="26"/>
      <c r="F841" s="316"/>
      <c r="G841" s="316"/>
      <c r="H841" s="83">
        <f>H844+H852+H856+H860+H865+H870+H881</f>
        <v>194514.18649999998</v>
      </c>
      <c r="I841" s="83">
        <f>I844+I852+I856+I860+I865+I870+I881</f>
        <v>194328.7285</v>
      </c>
      <c r="J841" s="83">
        <f>J844+J852+J856+J860+J865+J870+J881</f>
        <v>194328.7285</v>
      </c>
    </row>
    <row r="842" spans="1:10" s="46" customFormat="1" ht="18">
      <c r="A842" s="92"/>
      <c r="B842" s="92"/>
      <c r="C842" s="37" t="s">
        <v>34</v>
      </c>
      <c r="D842" s="317"/>
      <c r="E842" s="26"/>
      <c r="F842" s="316"/>
      <c r="G842" s="316"/>
      <c r="H842" s="64"/>
      <c r="I842" s="64"/>
      <c r="J842" s="64"/>
    </row>
    <row r="843" spans="1:10" s="46" customFormat="1" ht="42.75" customHeight="1">
      <c r="A843" s="92"/>
      <c r="B843" s="92"/>
      <c r="C843" s="37" t="s">
        <v>1126</v>
      </c>
      <c r="D843" s="317"/>
      <c r="E843" s="26"/>
      <c r="F843" s="316"/>
      <c r="G843" s="316"/>
      <c r="H843" s="64">
        <f>H846+H847+H848+H849+H850+H851+H854+H855+H858+H859+H872+H873+H874+H875+H876+H877+H878+H879+H880+H883+H884+H885</f>
        <v>194514.18649999998</v>
      </c>
      <c r="I843" s="64">
        <f t="shared" ref="I843:J843" si="37">I846+I847+I848+I849+I850+I851+I854+I855+I858+I859+I872+I873+I874+I875+I876+I877+I878+I879+I880+I883+I884+I885</f>
        <v>194328.72849999997</v>
      </c>
      <c r="J843" s="64">
        <f t="shared" si="37"/>
        <v>194328.72849999997</v>
      </c>
    </row>
    <row r="844" spans="1:10" s="46" customFormat="1" ht="18">
      <c r="A844" s="93" t="s">
        <v>1141</v>
      </c>
      <c r="B844" s="93" t="s">
        <v>1142</v>
      </c>
      <c r="C844" s="37" t="s">
        <v>33</v>
      </c>
      <c r="D844" s="317"/>
      <c r="E844" s="26"/>
      <c r="F844" s="316"/>
      <c r="G844" s="316"/>
      <c r="H844" s="64">
        <f>H846+H847+H848+H850+H851+H849</f>
        <v>7301.84</v>
      </c>
      <c r="I844" s="64">
        <f t="shared" ref="I844:J844" si="38">I846+I847+I848+I850+I851+I849</f>
        <v>7301.84</v>
      </c>
      <c r="J844" s="64">
        <f t="shared" si="38"/>
        <v>7301.84</v>
      </c>
    </row>
    <row r="845" spans="1:10" s="46" customFormat="1" ht="18">
      <c r="A845" s="94"/>
      <c r="B845" s="94"/>
      <c r="C845" s="37" t="s">
        <v>34</v>
      </c>
      <c r="D845" s="317"/>
      <c r="E845" s="26"/>
      <c r="F845" s="316"/>
      <c r="G845" s="316"/>
      <c r="H845" s="64"/>
      <c r="I845" s="64"/>
      <c r="J845" s="64"/>
    </row>
    <row r="846" spans="1:10" s="46" customFormat="1" ht="15.6">
      <c r="A846" s="94"/>
      <c r="B846" s="94"/>
      <c r="C846" s="322" t="s">
        <v>1126</v>
      </c>
      <c r="D846" s="323">
        <v>927</v>
      </c>
      <c r="E846" s="26" t="s">
        <v>193</v>
      </c>
      <c r="F846" s="316" t="s">
        <v>1143</v>
      </c>
      <c r="G846" s="316">
        <v>500</v>
      </c>
      <c r="H846" s="64">
        <v>620</v>
      </c>
      <c r="I846" s="64">
        <v>620</v>
      </c>
      <c r="J846" s="64">
        <v>620</v>
      </c>
    </row>
    <row r="847" spans="1:10" s="46" customFormat="1" ht="15.6">
      <c r="A847" s="99"/>
      <c r="B847" s="99"/>
      <c r="C847" s="324"/>
      <c r="D847" s="323">
        <v>927</v>
      </c>
      <c r="E847" s="26" t="s">
        <v>193</v>
      </c>
      <c r="F847" s="316" t="s">
        <v>1144</v>
      </c>
      <c r="G847" s="316">
        <v>500</v>
      </c>
      <c r="H847" s="64">
        <v>3958.84</v>
      </c>
      <c r="I847" s="64">
        <v>3958.84</v>
      </c>
      <c r="J847" s="64">
        <v>3958.84</v>
      </c>
    </row>
    <row r="848" spans="1:10" s="46" customFormat="1" ht="15.6">
      <c r="A848" s="99"/>
      <c r="B848" s="99"/>
      <c r="C848" s="324"/>
      <c r="D848" s="323">
        <v>927</v>
      </c>
      <c r="E848" s="26" t="s">
        <v>1145</v>
      </c>
      <c r="F848" s="316" t="s">
        <v>1143</v>
      </c>
      <c r="G848" s="316">
        <v>500</v>
      </c>
      <c r="H848" s="64">
        <v>450</v>
      </c>
      <c r="I848" s="64">
        <v>450</v>
      </c>
      <c r="J848" s="64">
        <v>450</v>
      </c>
    </row>
    <row r="849" spans="1:10" s="46" customFormat="1" ht="15.6">
      <c r="A849" s="99"/>
      <c r="B849" s="99"/>
      <c r="C849" s="324"/>
      <c r="D849" s="323">
        <v>927</v>
      </c>
      <c r="E849" s="26" t="s">
        <v>1145</v>
      </c>
      <c r="F849" s="316" t="s">
        <v>1146</v>
      </c>
      <c r="G849" s="316">
        <v>500</v>
      </c>
      <c r="H849" s="64">
        <v>98.5</v>
      </c>
      <c r="I849" s="64">
        <v>98.5</v>
      </c>
      <c r="J849" s="64">
        <v>98.5</v>
      </c>
    </row>
    <row r="850" spans="1:10" s="46" customFormat="1" ht="15.6">
      <c r="A850" s="99"/>
      <c r="B850" s="99"/>
      <c r="C850" s="324"/>
      <c r="D850" s="323">
        <v>927</v>
      </c>
      <c r="E850" s="26" t="s">
        <v>1145</v>
      </c>
      <c r="F850" s="316" t="s">
        <v>1147</v>
      </c>
      <c r="G850" s="316">
        <v>500</v>
      </c>
      <c r="H850" s="64">
        <v>300</v>
      </c>
      <c r="I850" s="64">
        <v>300</v>
      </c>
      <c r="J850" s="64">
        <v>300</v>
      </c>
    </row>
    <row r="851" spans="1:10" s="46" customFormat="1" ht="15.6">
      <c r="A851" s="100"/>
      <c r="B851" s="100"/>
      <c r="C851" s="325"/>
      <c r="D851" s="323">
        <v>927</v>
      </c>
      <c r="E851" s="26" t="s">
        <v>1145</v>
      </c>
      <c r="F851" s="316" t="s">
        <v>1148</v>
      </c>
      <c r="G851" s="316">
        <v>500</v>
      </c>
      <c r="H851" s="64">
        <v>1874.5</v>
      </c>
      <c r="I851" s="64">
        <v>1874.5</v>
      </c>
      <c r="J851" s="64">
        <v>1874.5</v>
      </c>
    </row>
    <row r="852" spans="1:10" s="46" customFormat="1" ht="18">
      <c r="A852" s="93" t="s">
        <v>1149</v>
      </c>
      <c r="B852" s="93" t="s">
        <v>1150</v>
      </c>
      <c r="C852" s="37" t="s">
        <v>33</v>
      </c>
      <c r="D852" s="317"/>
      <c r="E852" s="26"/>
      <c r="F852" s="316"/>
      <c r="G852" s="316"/>
      <c r="H852" s="64">
        <f>H854+H855</f>
        <v>15774</v>
      </c>
      <c r="I852" s="64">
        <f t="shared" ref="I852:J852" si="39">I854+I855</f>
        <v>15774</v>
      </c>
      <c r="J852" s="64">
        <f t="shared" si="39"/>
        <v>15774</v>
      </c>
    </row>
    <row r="853" spans="1:10" s="46" customFormat="1" ht="18">
      <c r="A853" s="94"/>
      <c r="B853" s="94"/>
      <c r="C853" s="37" t="s">
        <v>34</v>
      </c>
      <c r="D853" s="317"/>
      <c r="E853" s="26"/>
      <c r="F853" s="316"/>
      <c r="G853" s="316"/>
      <c r="H853" s="64"/>
      <c r="I853" s="64"/>
      <c r="J853" s="64"/>
    </row>
    <row r="854" spans="1:10" s="46" customFormat="1" ht="15.6">
      <c r="A854" s="94"/>
      <c r="B854" s="94"/>
      <c r="C854" s="322" t="s">
        <v>1126</v>
      </c>
      <c r="D854" s="323">
        <v>927</v>
      </c>
      <c r="E854" s="26" t="s">
        <v>1145</v>
      </c>
      <c r="F854" s="316" t="s">
        <v>1151</v>
      </c>
      <c r="G854" s="316">
        <v>500</v>
      </c>
      <c r="H854" s="64">
        <v>7774</v>
      </c>
      <c r="I854" s="64">
        <v>7774</v>
      </c>
      <c r="J854" s="64">
        <v>7774</v>
      </c>
    </row>
    <row r="855" spans="1:10" s="46" customFormat="1" ht="45.75" customHeight="1">
      <c r="A855" s="100"/>
      <c r="B855" s="100"/>
      <c r="C855" s="325"/>
      <c r="D855" s="323">
        <v>927</v>
      </c>
      <c r="E855" s="26" t="s">
        <v>1145</v>
      </c>
      <c r="F855" s="316" t="s">
        <v>1152</v>
      </c>
      <c r="G855" s="316">
        <v>500</v>
      </c>
      <c r="H855" s="64">
        <v>8000</v>
      </c>
      <c r="I855" s="64">
        <v>8000</v>
      </c>
      <c r="J855" s="64">
        <v>8000</v>
      </c>
    </row>
    <row r="856" spans="1:10" s="46" customFormat="1" ht="18">
      <c r="A856" s="93" t="s">
        <v>145</v>
      </c>
      <c r="B856" s="93" t="s">
        <v>1153</v>
      </c>
      <c r="C856" s="37" t="s">
        <v>33</v>
      </c>
      <c r="D856" s="317"/>
      <c r="E856" s="26"/>
      <c r="F856" s="316"/>
      <c r="G856" s="316"/>
      <c r="H856" s="64">
        <f>H858+H859</f>
        <v>40900.770000000004</v>
      </c>
      <c r="I856" s="64">
        <f t="shared" ref="I856:J856" si="40">I858+I859</f>
        <v>40900.770000000004</v>
      </c>
      <c r="J856" s="64">
        <f t="shared" si="40"/>
        <v>40900.770000000004</v>
      </c>
    </row>
    <row r="857" spans="1:10" s="46" customFormat="1" ht="18">
      <c r="A857" s="94"/>
      <c r="B857" s="94"/>
      <c r="C857" s="37" t="s">
        <v>34</v>
      </c>
      <c r="D857" s="317"/>
      <c r="E857" s="26"/>
      <c r="F857" s="316"/>
      <c r="G857" s="316"/>
      <c r="H857" s="64"/>
      <c r="I857" s="64"/>
      <c r="J857" s="64"/>
    </row>
    <row r="858" spans="1:10" s="46" customFormat="1" ht="15.6">
      <c r="A858" s="94"/>
      <c r="B858" s="94"/>
      <c r="C858" s="322" t="s">
        <v>1126</v>
      </c>
      <c r="D858" s="323">
        <v>927</v>
      </c>
      <c r="E858" s="26" t="s">
        <v>1145</v>
      </c>
      <c r="F858" s="316" t="s">
        <v>1154</v>
      </c>
      <c r="G858" s="316">
        <v>500</v>
      </c>
      <c r="H858" s="64">
        <v>10925</v>
      </c>
      <c r="I858" s="64">
        <v>10925</v>
      </c>
      <c r="J858" s="64">
        <v>10925</v>
      </c>
    </row>
    <row r="859" spans="1:10" s="46" customFormat="1" ht="36" customHeight="1">
      <c r="A859" s="100"/>
      <c r="B859" s="100"/>
      <c r="C859" s="325"/>
      <c r="D859" s="323">
        <v>927</v>
      </c>
      <c r="E859" s="26" t="s">
        <v>1145</v>
      </c>
      <c r="F859" s="316" t="s">
        <v>1155</v>
      </c>
      <c r="G859" s="316">
        <v>500</v>
      </c>
      <c r="H859" s="64">
        <f>3135.77+26840</f>
        <v>29975.77</v>
      </c>
      <c r="I859" s="64">
        <f t="shared" ref="I859:J859" si="41">3135.77+26840</f>
        <v>29975.77</v>
      </c>
      <c r="J859" s="64">
        <f t="shared" si="41"/>
        <v>29975.77</v>
      </c>
    </row>
    <row r="860" spans="1:10" s="46" customFormat="1" ht="18">
      <c r="A860" s="92" t="s">
        <v>146</v>
      </c>
      <c r="B860" s="92" t="s">
        <v>1156</v>
      </c>
      <c r="C860" s="37" t="s">
        <v>33</v>
      </c>
      <c r="D860" s="317"/>
      <c r="E860" s="26"/>
      <c r="F860" s="316"/>
      <c r="G860" s="316"/>
      <c r="H860" s="64">
        <f>H862</f>
        <v>0</v>
      </c>
      <c r="I860" s="64">
        <f t="shared" ref="I860:J860" si="42">I862</f>
        <v>0</v>
      </c>
      <c r="J860" s="64">
        <f t="shared" si="42"/>
        <v>0</v>
      </c>
    </row>
    <row r="861" spans="1:10" s="46" customFormat="1" ht="18">
      <c r="A861" s="92"/>
      <c r="B861" s="92"/>
      <c r="C861" s="37" t="s">
        <v>34</v>
      </c>
      <c r="D861" s="317"/>
      <c r="E861" s="26"/>
      <c r="F861" s="316"/>
      <c r="G861" s="316"/>
      <c r="H861" s="64"/>
      <c r="I861" s="64"/>
      <c r="J861" s="64"/>
    </row>
    <row r="862" spans="1:10" s="46" customFormat="1" ht="45" customHeight="1">
      <c r="A862" s="92"/>
      <c r="B862" s="92"/>
      <c r="C862" s="77" t="s">
        <v>1126</v>
      </c>
      <c r="D862" s="317"/>
      <c r="E862" s="26"/>
      <c r="F862" s="316"/>
      <c r="G862" s="316"/>
      <c r="H862" s="64"/>
      <c r="I862" s="64"/>
      <c r="J862" s="64"/>
    </row>
    <row r="863" spans="1:10" s="46" customFormat="1" ht="18" hidden="1">
      <c r="A863" s="76" t="s">
        <v>1157</v>
      </c>
      <c r="B863" s="76"/>
      <c r="C863" s="37" t="s">
        <v>39</v>
      </c>
      <c r="D863" s="317"/>
      <c r="E863" s="26"/>
      <c r="F863" s="316"/>
      <c r="G863" s="316"/>
      <c r="H863" s="64"/>
      <c r="I863" s="64"/>
      <c r="J863" s="64"/>
    </row>
    <row r="864" spans="1:10" s="46" customFormat="1" ht="18" hidden="1">
      <c r="A864" s="76" t="s">
        <v>5</v>
      </c>
      <c r="B864" s="76"/>
      <c r="C864" s="37" t="s">
        <v>5</v>
      </c>
      <c r="D864" s="317"/>
      <c r="E864" s="26"/>
      <c r="F864" s="316"/>
      <c r="G864" s="316"/>
      <c r="H864" s="64"/>
      <c r="I864" s="64"/>
      <c r="J864" s="64"/>
    </row>
    <row r="865" spans="1:10" s="46" customFormat="1" ht="18" hidden="1">
      <c r="A865" s="92" t="s">
        <v>147</v>
      </c>
      <c r="B865" s="92"/>
      <c r="C865" s="37" t="s">
        <v>33</v>
      </c>
      <c r="D865" s="317"/>
      <c r="E865" s="26"/>
      <c r="F865" s="316"/>
      <c r="G865" s="316"/>
      <c r="H865" s="64"/>
      <c r="I865" s="64"/>
      <c r="J865" s="64"/>
    </row>
    <row r="866" spans="1:10" s="46" customFormat="1" ht="18" hidden="1">
      <c r="A866" s="92"/>
      <c r="B866" s="92"/>
      <c r="C866" s="37" t="s">
        <v>34</v>
      </c>
      <c r="D866" s="317"/>
      <c r="E866" s="26"/>
      <c r="F866" s="316"/>
      <c r="G866" s="316"/>
      <c r="H866" s="64"/>
      <c r="I866" s="64"/>
      <c r="J866" s="64"/>
    </row>
    <row r="867" spans="1:10" s="46" customFormat="1" ht="36" hidden="1">
      <c r="A867" s="92"/>
      <c r="B867" s="92"/>
      <c r="C867" s="77" t="s">
        <v>1126</v>
      </c>
      <c r="D867" s="317"/>
      <c r="E867" s="26"/>
      <c r="F867" s="316"/>
      <c r="G867" s="316"/>
      <c r="H867" s="64"/>
      <c r="I867" s="64"/>
      <c r="J867" s="64"/>
    </row>
    <row r="868" spans="1:10" s="46" customFormat="1" ht="18" hidden="1">
      <c r="A868" s="76" t="s">
        <v>1158</v>
      </c>
      <c r="B868" s="76"/>
      <c r="C868" s="37" t="s">
        <v>39</v>
      </c>
      <c r="D868" s="317"/>
      <c r="E868" s="26"/>
      <c r="F868" s="316"/>
      <c r="G868" s="316"/>
      <c r="H868" s="64"/>
      <c r="I868" s="64"/>
      <c r="J868" s="64"/>
    </row>
    <row r="869" spans="1:10" s="46" customFormat="1" ht="18" hidden="1">
      <c r="A869" s="76" t="s">
        <v>5</v>
      </c>
      <c r="B869" s="76"/>
      <c r="C869" s="37" t="s">
        <v>5</v>
      </c>
      <c r="D869" s="317"/>
      <c r="E869" s="26"/>
      <c r="F869" s="316"/>
      <c r="G869" s="316"/>
      <c r="H869" s="64"/>
      <c r="I869" s="64"/>
      <c r="J869" s="64"/>
    </row>
    <row r="870" spans="1:10" s="46" customFormat="1" ht="18">
      <c r="A870" s="93" t="s">
        <v>148</v>
      </c>
      <c r="B870" s="93" t="s">
        <v>1159</v>
      </c>
      <c r="C870" s="37" t="s">
        <v>33</v>
      </c>
      <c r="D870" s="317"/>
      <c r="E870" s="26"/>
      <c r="F870" s="316"/>
      <c r="G870" s="316"/>
      <c r="H870" s="64">
        <f>H872+H873+H874+H875+H876+H877+H878+H879+H880</f>
        <v>122732.76000000001</v>
      </c>
      <c r="I870" s="64">
        <f t="shared" ref="I870:J870" si="43">I872+I873+I874+I875+I876+I877+I878+I879+I880</f>
        <v>122547.9</v>
      </c>
      <c r="J870" s="64">
        <f t="shared" si="43"/>
        <v>122547.9</v>
      </c>
    </row>
    <row r="871" spans="1:10" s="46" customFormat="1" ht="18">
      <c r="A871" s="94"/>
      <c r="B871" s="94"/>
      <c r="C871" s="37" t="s">
        <v>34</v>
      </c>
      <c r="D871" s="317"/>
      <c r="E871" s="26"/>
      <c r="F871" s="316"/>
      <c r="G871" s="316"/>
      <c r="H871" s="64"/>
      <c r="I871" s="64"/>
      <c r="J871" s="64"/>
    </row>
    <row r="872" spans="1:10" s="46" customFormat="1" ht="15.6">
      <c r="A872" s="94"/>
      <c r="B872" s="94"/>
      <c r="C872" s="322" t="s">
        <v>1126</v>
      </c>
      <c r="D872" s="323">
        <v>927</v>
      </c>
      <c r="E872" s="26" t="s">
        <v>1145</v>
      </c>
      <c r="F872" s="316" t="s">
        <v>1160</v>
      </c>
      <c r="G872" s="316">
        <v>500</v>
      </c>
      <c r="H872" s="64">
        <f>302.5+68493.92</f>
        <v>68796.42</v>
      </c>
      <c r="I872" s="64">
        <f>302.5+68493.92</f>
        <v>68796.42</v>
      </c>
      <c r="J872" s="64">
        <f>302.5+68493.92</f>
        <v>68796.42</v>
      </c>
    </row>
    <row r="873" spans="1:10" s="46" customFormat="1" ht="15.6">
      <c r="A873" s="99"/>
      <c r="B873" s="99"/>
      <c r="C873" s="324"/>
      <c r="D873" s="323">
        <v>927</v>
      </c>
      <c r="E873" s="26" t="s">
        <v>1161</v>
      </c>
      <c r="F873" s="316" t="s">
        <v>1162</v>
      </c>
      <c r="G873" s="316">
        <v>500</v>
      </c>
      <c r="H873" s="64">
        <f>229.3</f>
        <v>229.3</v>
      </c>
      <c r="I873" s="64">
        <f>229.3</f>
        <v>229.3</v>
      </c>
      <c r="J873" s="64">
        <f>229.3</f>
        <v>229.3</v>
      </c>
    </row>
    <row r="874" spans="1:10" s="46" customFormat="1" ht="15.6">
      <c r="A874" s="99"/>
      <c r="B874" s="99"/>
      <c r="C874" s="324"/>
      <c r="D874" s="323">
        <v>927</v>
      </c>
      <c r="E874" s="26" t="s">
        <v>776</v>
      </c>
      <c r="F874" s="316" t="s">
        <v>1163</v>
      </c>
      <c r="G874" s="316">
        <v>500</v>
      </c>
      <c r="H874" s="64">
        <v>3808.45</v>
      </c>
      <c r="I874" s="64">
        <v>3753.29</v>
      </c>
      <c r="J874" s="64">
        <v>3753.29</v>
      </c>
    </row>
    <row r="875" spans="1:10" s="46" customFormat="1" ht="15.6">
      <c r="A875" s="99"/>
      <c r="B875" s="99"/>
      <c r="C875" s="324"/>
      <c r="D875" s="323">
        <v>927</v>
      </c>
      <c r="E875" s="26" t="s">
        <v>776</v>
      </c>
      <c r="F875" s="316" t="s">
        <v>1164</v>
      </c>
      <c r="G875" s="316">
        <v>500</v>
      </c>
      <c r="H875" s="64">
        <v>13647.5</v>
      </c>
      <c r="I875" s="64">
        <v>13647.5</v>
      </c>
      <c r="J875" s="64">
        <v>13647.5</v>
      </c>
    </row>
    <row r="876" spans="1:10" s="46" customFormat="1" ht="15.6">
      <c r="A876" s="99"/>
      <c r="B876" s="99"/>
      <c r="C876" s="324"/>
      <c r="D876" s="323">
        <v>927</v>
      </c>
      <c r="E876" s="26" t="s">
        <v>1106</v>
      </c>
      <c r="F876" s="316" t="s">
        <v>1165</v>
      </c>
      <c r="G876" s="316">
        <v>500</v>
      </c>
      <c r="H876" s="64">
        <v>3095.49</v>
      </c>
      <c r="I876" s="64">
        <v>3095.49</v>
      </c>
      <c r="J876" s="64">
        <v>3095.49</v>
      </c>
    </row>
    <row r="877" spans="1:10" s="46" customFormat="1" ht="15.6">
      <c r="A877" s="99"/>
      <c r="B877" s="99"/>
      <c r="C877" s="324"/>
      <c r="D877" s="323">
        <v>927</v>
      </c>
      <c r="E877" s="26" t="s">
        <v>1166</v>
      </c>
      <c r="F877" s="316" t="s">
        <v>1167</v>
      </c>
      <c r="G877" s="316">
        <v>500</v>
      </c>
      <c r="H877" s="64">
        <v>23934.799999999999</v>
      </c>
      <c r="I877" s="64">
        <v>23805.15</v>
      </c>
      <c r="J877" s="64">
        <v>23805.15</v>
      </c>
    </row>
    <row r="878" spans="1:10" s="46" customFormat="1" ht="15.6">
      <c r="A878" s="99"/>
      <c r="B878" s="99"/>
      <c r="C878" s="324"/>
      <c r="D878" s="323">
        <v>927</v>
      </c>
      <c r="E878" s="26" t="s">
        <v>599</v>
      </c>
      <c r="F878" s="316" t="s">
        <v>1168</v>
      </c>
      <c r="G878" s="316">
        <v>500</v>
      </c>
      <c r="H878" s="64">
        <v>366</v>
      </c>
      <c r="I878" s="64">
        <v>366</v>
      </c>
      <c r="J878" s="64">
        <v>366</v>
      </c>
    </row>
    <row r="879" spans="1:10" s="46" customFormat="1" ht="15.6">
      <c r="A879" s="99"/>
      <c r="B879" s="99"/>
      <c r="C879" s="324"/>
      <c r="D879" s="323">
        <v>927</v>
      </c>
      <c r="E879" s="26" t="s">
        <v>599</v>
      </c>
      <c r="F879" s="316" t="s">
        <v>1169</v>
      </c>
      <c r="G879" s="316">
        <v>500</v>
      </c>
      <c r="H879" s="64">
        <v>4000</v>
      </c>
      <c r="I879" s="64">
        <v>4000</v>
      </c>
      <c r="J879" s="64">
        <v>4000</v>
      </c>
    </row>
    <row r="880" spans="1:10" s="46" customFormat="1" ht="15.6">
      <c r="A880" s="99"/>
      <c r="B880" s="99"/>
      <c r="C880" s="325"/>
      <c r="D880" s="323">
        <v>927</v>
      </c>
      <c r="E880" s="26" t="s">
        <v>1145</v>
      </c>
      <c r="F880" s="316" t="s">
        <v>1170</v>
      </c>
      <c r="G880" s="316">
        <v>500</v>
      </c>
      <c r="H880" s="64">
        <v>4854.8</v>
      </c>
      <c r="I880" s="64">
        <v>4854.75</v>
      </c>
      <c r="J880" s="64">
        <v>4854.75</v>
      </c>
    </row>
    <row r="881" spans="1:10" s="46" customFormat="1" ht="18">
      <c r="A881" s="93" t="s">
        <v>149</v>
      </c>
      <c r="B881" s="93" t="s">
        <v>1171</v>
      </c>
      <c r="C881" s="37" t="s">
        <v>33</v>
      </c>
      <c r="D881" s="317"/>
      <c r="E881" s="26"/>
      <c r="F881" s="316"/>
      <c r="G881" s="316"/>
      <c r="H881" s="64">
        <f>H883+H884+H885</f>
        <v>7804.8164999999999</v>
      </c>
      <c r="I881" s="64">
        <f t="shared" ref="I881:J881" si="44">I883+I884+I885</f>
        <v>7804.2184999999999</v>
      </c>
      <c r="J881" s="64">
        <f t="shared" si="44"/>
        <v>7804.2184999999999</v>
      </c>
    </row>
    <row r="882" spans="1:10" s="46" customFormat="1" ht="18">
      <c r="A882" s="94"/>
      <c r="B882" s="94"/>
      <c r="C882" s="37" t="s">
        <v>34</v>
      </c>
      <c r="D882" s="317"/>
      <c r="E882" s="26"/>
      <c r="F882" s="316"/>
      <c r="G882" s="316"/>
      <c r="H882" s="64"/>
      <c r="I882" s="64"/>
      <c r="J882" s="64"/>
    </row>
    <row r="883" spans="1:10" s="46" customFormat="1" ht="15.6">
      <c r="A883" s="94"/>
      <c r="B883" s="94"/>
      <c r="C883" s="322" t="s">
        <v>1126</v>
      </c>
      <c r="D883" s="323">
        <v>927</v>
      </c>
      <c r="E883" s="26" t="s">
        <v>592</v>
      </c>
      <c r="F883" s="316" t="s">
        <v>1172</v>
      </c>
      <c r="G883" s="316">
        <v>100</v>
      </c>
      <c r="H883" s="64">
        <f>6512.67+559.897</f>
        <v>7072.567</v>
      </c>
      <c r="I883" s="64">
        <f>6512.43+559.897</f>
        <v>7072.3270000000002</v>
      </c>
      <c r="J883" s="64">
        <f>6512.43+559.897</f>
        <v>7072.3270000000002</v>
      </c>
    </row>
    <row r="884" spans="1:10" s="46" customFormat="1" ht="15.6">
      <c r="A884" s="99"/>
      <c r="B884" s="99"/>
      <c r="C884" s="324"/>
      <c r="D884" s="323">
        <v>927</v>
      </c>
      <c r="E884" s="26" t="s">
        <v>592</v>
      </c>
      <c r="F884" s="316" t="s">
        <v>1172</v>
      </c>
      <c r="G884" s="316">
        <v>200</v>
      </c>
      <c r="H884" s="64">
        <v>732.245</v>
      </c>
      <c r="I884" s="64">
        <v>731.88699999999994</v>
      </c>
      <c r="J884" s="64">
        <v>731.88699999999994</v>
      </c>
    </row>
    <row r="885" spans="1:10" s="46" customFormat="1" ht="41.25" customHeight="1">
      <c r="A885" s="100"/>
      <c r="B885" s="100"/>
      <c r="C885" s="325"/>
      <c r="D885" s="323">
        <v>927</v>
      </c>
      <c r="E885" s="26" t="s">
        <v>592</v>
      </c>
      <c r="F885" s="316" t="s">
        <v>1172</v>
      </c>
      <c r="G885" s="316">
        <v>800</v>
      </c>
      <c r="H885" s="64">
        <v>4.4999999999999997E-3</v>
      </c>
      <c r="I885" s="64">
        <v>4.4999999999999997E-3</v>
      </c>
      <c r="J885" s="64">
        <v>4.4999999999999997E-3</v>
      </c>
    </row>
    <row r="886" spans="1:10" s="46" customFormat="1" ht="18">
      <c r="A886" s="92" t="s">
        <v>131</v>
      </c>
      <c r="B886" s="92" t="s">
        <v>779</v>
      </c>
      <c r="C886" s="37" t="s">
        <v>33</v>
      </c>
      <c r="D886" s="317"/>
      <c r="E886" s="26"/>
      <c r="F886" s="316"/>
      <c r="G886" s="316"/>
      <c r="H886" s="83">
        <f>H888</f>
        <v>9223.2900000000009</v>
      </c>
      <c r="I886" s="83">
        <f t="shared" ref="I886:J886" si="45">I888</f>
        <v>9222.9000000000015</v>
      </c>
      <c r="J886" s="83">
        <f t="shared" si="45"/>
        <v>9222.9000000000015</v>
      </c>
    </row>
    <row r="887" spans="1:10" s="46" customFormat="1" ht="18">
      <c r="A887" s="92"/>
      <c r="B887" s="92"/>
      <c r="C887" s="37" t="s">
        <v>34</v>
      </c>
      <c r="D887" s="317"/>
      <c r="E887" s="26"/>
      <c r="F887" s="316"/>
      <c r="G887" s="316"/>
      <c r="H887" s="64"/>
      <c r="I887" s="64"/>
      <c r="J887" s="64"/>
    </row>
    <row r="888" spans="1:10" s="46" customFormat="1" ht="36">
      <c r="A888" s="92"/>
      <c r="B888" s="92"/>
      <c r="C888" s="77" t="s">
        <v>1126</v>
      </c>
      <c r="D888" s="317"/>
      <c r="E888" s="26"/>
      <c r="F888" s="316"/>
      <c r="G888" s="316"/>
      <c r="H888" s="64">
        <f>H891+H892+H893</f>
        <v>9223.2900000000009</v>
      </c>
      <c r="I888" s="64">
        <f t="shared" ref="I888:J888" si="46">I891+I892+I893</f>
        <v>9222.9000000000015</v>
      </c>
      <c r="J888" s="64">
        <f t="shared" si="46"/>
        <v>9222.9000000000015</v>
      </c>
    </row>
    <row r="889" spans="1:10" s="46" customFormat="1" ht="21" customHeight="1">
      <c r="A889" s="93" t="s">
        <v>1173</v>
      </c>
      <c r="B889" s="322" t="s">
        <v>1174</v>
      </c>
      <c r="C889" s="37" t="s">
        <v>33</v>
      </c>
      <c r="D889" s="317"/>
      <c r="E889" s="26"/>
      <c r="F889" s="316"/>
      <c r="G889" s="316"/>
      <c r="H889" s="64">
        <f>H891+H892+H893</f>
        <v>9223.2900000000009</v>
      </c>
      <c r="I889" s="64">
        <f t="shared" ref="I889:J889" si="47">I891+I892+I893</f>
        <v>9222.9000000000015</v>
      </c>
      <c r="J889" s="64">
        <f t="shared" si="47"/>
        <v>9222.9000000000015</v>
      </c>
    </row>
    <row r="890" spans="1:10" s="46" customFormat="1" ht="21.75" customHeight="1">
      <c r="A890" s="94"/>
      <c r="B890" s="324"/>
      <c r="C890" s="37" t="s">
        <v>34</v>
      </c>
      <c r="D890" s="317"/>
      <c r="E890" s="26"/>
      <c r="F890" s="316"/>
      <c r="G890" s="316"/>
      <c r="H890" s="64"/>
      <c r="I890" s="64"/>
      <c r="J890" s="64"/>
    </row>
    <row r="891" spans="1:10" s="46" customFormat="1" ht="15.6">
      <c r="A891" s="94"/>
      <c r="B891" s="324"/>
      <c r="C891" s="322" t="s">
        <v>1126</v>
      </c>
      <c r="D891" s="323">
        <v>927</v>
      </c>
      <c r="E891" s="26" t="s">
        <v>825</v>
      </c>
      <c r="F891" s="316">
        <v>3930182010</v>
      </c>
      <c r="G891" s="316">
        <v>100</v>
      </c>
      <c r="H891" s="64">
        <f>6892.32+432.5</f>
        <v>7324.82</v>
      </c>
      <c r="I891" s="64">
        <f>6892.31+432.5</f>
        <v>7324.81</v>
      </c>
      <c r="J891" s="64">
        <f>6892.31+432.5</f>
        <v>7324.81</v>
      </c>
    </row>
    <row r="892" spans="1:10" s="46" customFormat="1" ht="15.6">
      <c r="A892" s="94"/>
      <c r="B892" s="324"/>
      <c r="C892" s="324"/>
      <c r="D892" s="323">
        <v>927</v>
      </c>
      <c r="E892" s="26" t="s">
        <v>825</v>
      </c>
      <c r="F892" s="316">
        <v>3930182010</v>
      </c>
      <c r="G892" s="316">
        <v>200</v>
      </c>
      <c r="H892" s="64">
        <v>1692.85</v>
      </c>
      <c r="I892" s="64">
        <v>1692.47</v>
      </c>
      <c r="J892" s="64">
        <v>1692.47</v>
      </c>
    </row>
    <row r="893" spans="1:10" s="46" customFormat="1" ht="39" customHeight="1">
      <c r="A893" s="95"/>
      <c r="B893" s="325"/>
      <c r="C893" s="325"/>
      <c r="D893" s="323">
        <v>927</v>
      </c>
      <c r="E893" s="26" t="s">
        <v>825</v>
      </c>
      <c r="F893" s="316">
        <v>3930155490</v>
      </c>
      <c r="G893" s="316">
        <v>100</v>
      </c>
      <c r="H893" s="64">
        <v>205.62</v>
      </c>
      <c r="I893" s="64">
        <v>205.62</v>
      </c>
      <c r="J893" s="64">
        <v>205.62</v>
      </c>
    </row>
  </sheetData>
  <mergeCells count="302">
    <mergeCell ref="A881:A885"/>
    <mergeCell ref="B881:B885"/>
    <mergeCell ref="C883:C885"/>
    <mergeCell ref="A886:A888"/>
    <mergeCell ref="B886:B888"/>
    <mergeCell ref="A889:A893"/>
    <mergeCell ref="B889:B893"/>
    <mergeCell ref="C891:C893"/>
    <mergeCell ref="A8:C8"/>
    <mergeCell ref="A856:A859"/>
    <mergeCell ref="B856:B859"/>
    <mergeCell ref="C858:C859"/>
    <mergeCell ref="A860:A862"/>
    <mergeCell ref="B860:B862"/>
    <mergeCell ref="A865:A867"/>
    <mergeCell ref="B865:B867"/>
    <mergeCell ref="A870:A880"/>
    <mergeCell ref="B870:B880"/>
    <mergeCell ref="C872:C880"/>
    <mergeCell ref="A836:A838"/>
    <mergeCell ref="B836:B838"/>
    <mergeCell ref="A841:A843"/>
    <mergeCell ref="B841:B843"/>
    <mergeCell ref="A844:A851"/>
    <mergeCell ref="B844:B851"/>
    <mergeCell ref="C846:C851"/>
    <mergeCell ref="A852:A855"/>
    <mergeCell ref="B852:B855"/>
    <mergeCell ref="C854:C855"/>
    <mergeCell ref="A811:A813"/>
    <mergeCell ref="B811:B813"/>
    <mergeCell ref="A816:A818"/>
    <mergeCell ref="B816:B818"/>
    <mergeCell ref="A821:A823"/>
    <mergeCell ref="B821:B823"/>
    <mergeCell ref="A826:A828"/>
    <mergeCell ref="B826:B828"/>
    <mergeCell ref="A831:A833"/>
    <mergeCell ref="B831:B833"/>
    <mergeCell ref="A791:A793"/>
    <mergeCell ref="B791:B793"/>
    <mergeCell ref="A794:A796"/>
    <mergeCell ref="B794:B796"/>
    <mergeCell ref="A797:A802"/>
    <mergeCell ref="B797:B802"/>
    <mergeCell ref="A803:A805"/>
    <mergeCell ref="B803:B805"/>
    <mergeCell ref="A806:A808"/>
    <mergeCell ref="B806:B808"/>
    <mergeCell ref="A776:A778"/>
    <mergeCell ref="B776:B778"/>
    <mergeCell ref="A779:A781"/>
    <mergeCell ref="B779:B781"/>
    <mergeCell ref="A782:A784"/>
    <mergeCell ref="B782:B784"/>
    <mergeCell ref="A785:A787"/>
    <mergeCell ref="B785:B787"/>
    <mergeCell ref="A788:A790"/>
    <mergeCell ref="B788:B790"/>
    <mergeCell ref="A745:A747"/>
    <mergeCell ref="B745:B747"/>
    <mergeCell ref="A748:A750"/>
    <mergeCell ref="B748:B750"/>
    <mergeCell ref="A751:A752"/>
    <mergeCell ref="B751:B752"/>
    <mergeCell ref="A753:A755"/>
    <mergeCell ref="B753:B755"/>
    <mergeCell ref="A773:A775"/>
    <mergeCell ref="B773:B775"/>
    <mergeCell ref="A726:A728"/>
    <mergeCell ref="B726:B728"/>
    <mergeCell ref="A731:A733"/>
    <mergeCell ref="B731:B733"/>
    <mergeCell ref="A736:A738"/>
    <mergeCell ref="B736:B738"/>
    <mergeCell ref="A739:A741"/>
    <mergeCell ref="B739:B741"/>
    <mergeCell ref="A742:A744"/>
    <mergeCell ref="B742:B744"/>
    <mergeCell ref="A609:A613"/>
    <mergeCell ref="B609:B613"/>
    <mergeCell ref="A614:A618"/>
    <mergeCell ref="B614:B618"/>
    <mergeCell ref="A687:A691"/>
    <mergeCell ref="B687:B691"/>
    <mergeCell ref="A717:A722"/>
    <mergeCell ref="B717:B722"/>
    <mergeCell ref="A723:A725"/>
    <mergeCell ref="B723:B725"/>
    <mergeCell ref="A537:A561"/>
    <mergeCell ref="B539:B568"/>
    <mergeCell ref="A569:A584"/>
    <mergeCell ref="B569:B584"/>
    <mergeCell ref="A585:A598"/>
    <mergeCell ref="B585:B598"/>
    <mergeCell ref="A599:A603"/>
    <mergeCell ref="B599:B603"/>
    <mergeCell ref="A604:A608"/>
    <mergeCell ref="B604:B608"/>
    <mergeCell ref="A509:A516"/>
    <mergeCell ref="B509:B516"/>
    <mergeCell ref="A517:A521"/>
    <mergeCell ref="B517:B521"/>
    <mergeCell ref="A522:A526"/>
    <mergeCell ref="B522:B526"/>
    <mergeCell ref="A527:A531"/>
    <mergeCell ref="B527:B531"/>
    <mergeCell ref="A532:A536"/>
    <mergeCell ref="B532:B536"/>
    <mergeCell ref="A478:A482"/>
    <mergeCell ref="B478:B482"/>
    <mergeCell ref="A483:A487"/>
    <mergeCell ref="B483:B487"/>
    <mergeCell ref="A489:A493"/>
    <mergeCell ref="B489:B493"/>
    <mergeCell ref="A494:A498"/>
    <mergeCell ref="B494:B498"/>
    <mergeCell ref="A499:A503"/>
    <mergeCell ref="B499:B503"/>
    <mergeCell ref="A442:A446"/>
    <mergeCell ref="B442:B446"/>
    <mergeCell ref="A449:A453"/>
    <mergeCell ref="B449:B453"/>
    <mergeCell ref="A457:A461"/>
    <mergeCell ref="B457:B461"/>
    <mergeCell ref="A462:A466"/>
    <mergeCell ref="B462:B466"/>
    <mergeCell ref="A472:A477"/>
    <mergeCell ref="B472:B477"/>
    <mergeCell ref="A404:A417"/>
    <mergeCell ref="B404:B417"/>
    <mergeCell ref="C406:C417"/>
    <mergeCell ref="A420:A422"/>
    <mergeCell ref="B420:B422"/>
    <mergeCell ref="A431:A436"/>
    <mergeCell ref="B431:B436"/>
    <mergeCell ref="A437:A441"/>
    <mergeCell ref="B437:B441"/>
    <mergeCell ref="A363:A367"/>
    <mergeCell ref="B363:B367"/>
    <mergeCell ref="A368:A370"/>
    <mergeCell ref="B368:B370"/>
    <mergeCell ref="A377:A385"/>
    <mergeCell ref="B377:B385"/>
    <mergeCell ref="A390:A403"/>
    <mergeCell ref="B390:B403"/>
    <mergeCell ref="C392:C403"/>
    <mergeCell ref="A337:A342"/>
    <mergeCell ref="B337:B342"/>
    <mergeCell ref="A344:A350"/>
    <mergeCell ref="B344:B350"/>
    <mergeCell ref="C346:C350"/>
    <mergeCell ref="A351:A357"/>
    <mergeCell ref="B351:B357"/>
    <mergeCell ref="A358:A360"/>
    <mergeCell ref="B358:B360"/>
    <mergeCell ref="A278:A300"/>
    <mergeCell ref="B278:B300"/>
    <mergeCell ref="C280:C290"/>
    <mergeCell ref="C293:C300"/>
    <mergeCell ref="A302:A307"/>
    <mergeCell ref="B302:B307"/>
    <mergeCell ref="A318:A321"/>
    <mergeCell ref="B318:B321"/>
    <mergeCell ref="A322:A325"/>
    <mergeCell ref="B322:B325"/>
    <mergeCell ref="A256:A259"/>
    <mergeCell ref="B256:B259"/>
    <mergeCell ref="A260:A263"/>
    <mergeCell ref="B260:B263"/>
    <mergeCell ref="A264:A268"/>
    <mergeCell ref="B264:B268"/>
    <mergeCell ref="A275:A276"/>
    <mergeCell ref="B275:B276"/>
    <mergeCell ref="C275:C276"/>
    <mergeCell ref="A253:A255"/>
    <mergeCell ref="B253:B255"/>
    <mergeCell ref="A178:A180"/>
    <mergeCell ref="B178:B180"/>
    <mergeCell ref="B250:B252"/>
    <mergeCell ref="A181:A183"/>
    <mergeCell ref="B181:B183"/>
    <mergeCell ref="B184:B186"/>
    <mergeCell ref="B187:B189"/>
    <mergeCell ref="B190:B192"/>
    <mergeCell ref="A184:A186"/>
    <mergeCell ref="A187:A189"/>
    <mergeCell ref="A190:A192"/>
    <mergeCell ref="A193:A195"/>
    <mergeCell ref="B193:B195"/>
    <mergeCell ref="A250:A252"/>
    <mergeCell ref="A234:A249"/>
    <mergeCell ref="A225:A227"/>
    <mergeCell ref="B225:B227"/>
    <mergeCell ref="B228:B230"/>
    <mergeCell ref="A228:A230"/>
    <mergeCell ref="A231:A233"/>
    <mergeCell ref="B231:B233"/>
    <mergeCell ref="B234:B249"/>
    <mergeCell ref="A196:A198"/>
    <mergeCell ref="B196:B198"/>
    <mergeCell ref="A199:A212"/>
    <mergeCell ref="B199:B212"/>
    <mergeCell ref="A213:A215"/>
    <mergeCell ref="B213:B215"/>
    <mergeCell ref="A172:A174"/>
    <mergeCell ref="B172:B174"/>
    <mergeCell ref="A175:A177"/>
    <mergeCell ref="B175:B177"/>
    <mergeCell ref="A216:A218"/>
    <mergeCell ref="B216:B218"/>
    <mergeCell ref="A219:A221"/>
    <mergeCell ref="B219:B221"/>
    <mergeCell ref="A222:A224"/>
    <mergeCell ref="B222:B224"/>
    <mergeCell ref="C5:C6"/>
    <mergeCell ref="A9:A14"/>
    <mergeCell ref="B9:B14"/>
    <mergeCell ref="A15:A20"/>
    <mergeCell ref="B15:B20"/>
    <mergeCell ref="A166:A168"/>
    <mergeCell ref="B166:B168"/>
    <mergeCell ref="A169:A171"/>
    <mergeCell ref="B169:B171"/>
    <mergeCell ref="A106:A108"/>
    <mergeCell ref="B106:B108"/>
    <mergeCell ref="A21:A33"/>
    <mergeCell ref="A34:A36"/>
    <mergeCell ref="A37:A39"/>
    <mergeCell ref="A40:A42"/>
    <mergeCell ref="A43:A45"/>
    <mergeCell ref="A46:A48"/>
    <mergeCell ref="A49:A51"/>
    <mergeCell ref="A52:A54"/>
    <mergeCell ref="A100:A102"/>
    <mergeCell ref="A103:A105"/>
    <mergeCell ref="A82:A84"/>
    <mergeCell ref="A85:A87"/>
    <mergeCell ref="A88:A90"/>
    <mergeCell ref="A5:A6"/>
    <mergeCell ref="B5:B6"/>
    <mergeCell ref="A97:A99"/>
    <mergeCell ref="A67:A75"/>
    <mergeCell ref="A76:A78"/>
    <mergeCell ref="A79:A81"/>
    <mergeCell ref="A55:A57"/>
    <mergeCell ref="A58:A60"/>
    <mergeCell ref="A61:A63"/>
    <mergeCell ref="A64:A66"/>
    <mergeCell ref="B43:B45"/>
    <mergeCell ref="B46:B48"/>
    <mergeCell ref="B49:B51"/>
    <mergeCell ref="B52:B54"/>
    <mergeCell ref="B55:B57"/>
    <mergeCell ref="B58:B60"/>
    <mergeCell ref="B61:B63"/>
    <mergeCell ref="B64:B66"/>
    <mergeCell ref="B67:B75"/>
    <mergeCell ref="B21:B33"/>
    <mergeCell ref="B34:B36"/>
    <mergeCell ref="B37:B39"/>
    <mergeCell ref="A112:A114"/>
    <mergeCell ref="B112:B114"/>
    <mergeCell ref="A115:A117"/>
    <mergeCell ref="B115:B117"/>
    <mergeCell ref="B40:B42"/>
    <mergeCell ref="B76:B78"/>
    <mergeCell ref="B94:B96"/>
    <mergeCell ref="B97:B99"/>
    <mergeCell ref="B100:B102"/>
    <mergeCell ref="B103:B105"/>
    <mergeCell ref="B79:B81"/>
    <mergeCell ref="B82:B84"/>
    <mergeCell ref="B85:B87"/>
    <mergeCell ref="B88:B90"/>
    <mergeCell ref="B91:B93"/>
    <mergeCell ref="A91:A93"/>
    <mergeCell ref="A94:A96"/>
    <mergeCell ref="H5:J5"/>
    <mergeCell ref="A3:J3"/>
    <mergeCell ref="A163:A165"/>
    <mergeCell ref="B163:B165"/>
    <mergeCell ref="A150:A154"/>
    <mergeCell ref="B150:B154"/>
    <mergeCell ref="A155:A159"/>
    <mergeCell ref="B155:B159"/>
    <mergeCell ref="A160:A162"/>
    <mergeCell ref="B160:B162"/>
    <mergeCell ref="A132:A134"/>
    <mergeCell ref="B132:B134"/>
    <mergeCell ref="A135:A137"/>
    <mergeCell ref="B135:B137"/>
    <mergeCell ref="A138:A149"/>
    <mergeCell ref="B138:B149"/>
    <mergeCell ref="A118:A120"/>
    <mergeCell ref="B118:B120"/>
    <mergeCell ref="A121:A128"/>
    <mergeCell ref="B121:B128"/>
    <mergeCell ref="A129:A131"/>
    <mergeCell ref="B129:B131"/>
    <mergeCell ref="A109:A111"/>
    <mergeCell ref="B109:B111"/>
  </mergeCells>
  <phoneticPr fontId="11" type="noConversion"/>
  <pageMargins left="0.39370078740157483" right="0.39370078740157483" top="0.78740157480314965" bottom="0.39370078740157483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9"/>
  <sheetViews>
    <sheetView view="pageBreakPreview" zoomScale="60" workbookViewId="0">
      <selection activeCell="N169" sqref="N169"/>
    </sheetView>
  </sheetViews>
  <sheetFormatPr defaultRowHeight="13.2"/>
  <cols>
    <col min="1" max="1" width="8.33203125" customWidth="1"/>
    <col min="2" max="2" width="37.88671875" customWidth="1"/>
    <col min="3" max="3" width="14.44140625" customWidth="1"/>
    <col min="4" max="4" width="19" customWidth="1"/>
    <col min="5" max="5" width="17.44140625" customWidth="1"/>
    <col min="6" max="6" width="16.88671875" customWidth="1"/>
    <col min="7" max="7" width="26.33203125" customWidth="1"/>
  </cols>
  <sheetData>
    <row r="1" spans="1:7" ht="18">
      <c r="A1" s="4"/>
      <c r="B1" s="27"/>
      <c r="C1" s="19"/>
      <c r="D1" s="18"/>
      <c r="E1" s="18"/>
      <c r="F1" s="18"/>
      <c r="G1" s="38" t="s">
        <v>50</v>
      </c>
    </row>
    <row r="2" spans="1:7" ht="18">
      <c r="A2" s="4"/>
      <c r="B2" s="19"/>
      <c r="C2" s="19"/>
      <c r="D2" s="18"/>
      <c r="E2" s="18"/>
      <c r="F2" s="18"/>
      <c r="G2" s="18"/>
    </row>
    <row r="3" spans="1:7" ht="90">
      <c r="A3" s="23" t="s">
        <v>1278</v>
      </c>
      <c r="B3" s="23"/>
      <c r="C3" s="23"/>
      <c r="D3" s="23"/>
      <c r="E3" s="23"/>
      <c r="F3" s="23"/>
      <c r="G3" s="23"/>
    </row>
    <row r="4" spans="1:7">
      <c r="A4" s="4"/>
      <c r="B4" s="5"/>
      <c r="C4" s="6"/>
      <c r="D4" s="3"/>
      <c r="E4" s="3"/>
      <c r="F4" s="3"/>
      <c r="G4" s="3"/>
    </row>
    <row r="5" spans="1:7" ht="31.2">
      <c r="A5" s="108" t="s">
        <v>1</v>
      </c>
      <c r="B5" s="108" t="s">
        <v>3</v>
      </c>
      <c r="C5" s="108" t="s">
        <v>4</v>
      </c>
      <c r="D5" s="22" t="s">
        <v>29</v>
      </c>
      <c r="E5" s="22"/>
      <c r="F5" s="22"/>
      <c r="G5" s="108" t="s">
        <v>18</v>
      </c>
    </row>
    <row r="6" spans="1:7" ht="15.6">
      <c r="A6" s="108"/>
      <c r="B6" s="108"/>
      <c r="C6" s="108"/>
      <c r="D6" s="24"/>
      <c r="E6" s="22" t="s">
        <v>14</v>
      </c>
      <c r="F6" s="22"/>
      <c r="G6" s="108"/>
    </row>
    <row r="7" spans="1:7" ht="68.400000000000006">
      <c r="A7" s="108"/>
      <c r="B7" s="108"/>
      <c r="C7" s="108"/>
      <c r="D7" s="32" t="s">
        <v>19</v>
      </c>
      <c r="E7" s="28" t="s">
        <v>15</v>
      </c>
      <c r="F7" s="28" t="s">
        <v>16</v>
      </c>
      <c r="G7" s="108"/>
    </row>
    <row r="8" spans="1:7" s="9" customFormat="1" ht="15.6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</row>
    <row r="9" spans="1:7" s="366" customFormat="1" ht="15.6">
      <c r="A9" s="363" t="s">
        <v>1277</v>
      </c>
      <c r="B9" s="364"/>
      <c r="C9" s="364"/>
      <c r="D9" s="364"/>
      <c r="E9" s="364"/>
      <c r="F9" s="364"/>
      <c r="G9" s="365"/>
    </row>
    <row r="10" spans="1:7" ht="46.8">
      <c r="A10" s="26" t="s">
        <v>2</v>
      </c>
      <c r="B10" s="29" t="s">
        <v>31</v>
      </c>
      <c r="C10" s="7" t="s">
        <v>249</v>
      </c>
      <c r="D10" s="7">
        <v>2023</v>
      </c>
      <c r="E10" s="12"/>
      <c r="F10" s="7"/>
      <c r="G10" s="12"/>
    </row>
    <row r="11" spans="1:7" ht="46.8">
      <c r="A11" s="29" t="s">
        <v>49</v>
      </c>
      <c r="B11" s="29" t="s">
        <v>51</v>
      </c>
      <c r="C11" s="7"/>
      <c r="D11" s="7"/>
      <c r="E11" s="12"/>
      <c r="F11" s="7"/>
      <c r="G11" s="12"/>
    </row>
    <row r="12" spans="1:7" ht="15.6">
      <c r="A12" s="29" t="s">
        <v>5</v>
      </c>
      <c r="B12" s="29" t="s">
        <v>5</v>
      </c>
      <c r="C12" s="7"/>
      <c r="D12" s="7"/>
      <c r="E12" s="12"/>
      <c r="F12" s="7"/>
      <c r="G12" s="12"/>
    </row>
    <row r="13" spans="1:7" ht="15.6">
      <c r="A13" s="113" t="s">
        <v>252</v>
      </c>
      <c r="B13" s="114"/>
      <c r="C13" s="114"/>
      <c r="D13" s="114"/>
      <c r="E13" s="114"/>
      <c r="F13" s="114"/>
      <c r="G13" s="115"/>
    </row>
    <row r="14" spans="1:7" ht="78">
      <c r="A14" s="29" t="s">
        <v>257</v>
      </c>
      <c r="B14" s="26" t="s">
        <v>269</v>
      </c>
      <c r="C14" s="8" t="s">
        <v>249</v>
      </c>
      <c r="D14" s="8" t="s">
        <v>250</v>
      </c>
      <c r="E14" s="8" t="s">
        <v>251</v>
      </c>
      <c r="F14" s="8" t="s">
        <v>251</v>
      </c>
      <c r="G14" s="8"/>
    </row>
    <row r="15" spans="1:7" ht="78">
      <c r="A15" s="29" t="s">
        <v>268</v>
      </c>
      <c r="B15" s="26" t="s">
        <v>275</v>
      </c>
      <c r="C15" s="8" t="s">
        <v>249</v>
      </c>
      <c r="D15" s="8" t="s">
        <v>250</v>
      </c>
      <c r="E15" s="8" t="s">
        <v>262</v>
      </c>
      <c r="F15" s="8" t="s">
        <v>262</v>
      </c>
      <c r="G15" s="8"/>
    </row>
    <row r="16" spans="1:7" ht="15.6">
      <c r="A16" s="29" t="s">
        <v>5</v>
      </c>
      <c r="B16" s="26" t="s">
        <v>5</v>
      </c>
      <c r="C16" s="8"/>
      <c r="D16" s="8"/>
      <c r="E16" s="8"/>
      <c r="F16" s="8"/>
      <c r="G16" s="8"/>
    </row>
    <row r="17" spans="1:7" ht="15.6">
      <c r="A17" s="109" t="s">
        <v>253</v>
      </c>
      <c r="B17" s="110"/>
      <c r="C17" s="110"/>
      <c r="D17" s="110"/>
      <c r="E17" s="110"/>
      <c r="F17" s="110"/>
      <c r="G17" s="111"/>
    </row>
    <row r="18" spans="1:7" ht="78">
      <c r="A18" s="26" t="s">
        <v>258</v>
      </c>
      <c r="B18" s="26" t="s">
        <v>270</v>
      </c>
      <c r="C18" s="8" t="s">
        <v>254</v>
      </c>
      <c r="D18" s="8" t="s">
        <v>250</v>
      </c>
      <c r="E18" s="8" t="s">
        <v>255</v>
      </c>
      <c r="F18" s="8" t="s">
        <v>453</v>
      </c>
      <c r="G18" s="8"/>
    </row>
    <row r="19" spans="1:7" ht="93.6">
      <c r="A19" s="71" t="s">
        <v>259</v>
      </c>
      <c r="B19" s="26" t="s">
        <v>271</v>
      </c>
      <c r="C19" s="25" t="s">
        <v>254</v>
      </c>
      <c r="D19" s="25" t="s">
        <v>250</v>
      </c>
      <c r="E19" s="25" t="s">
        <v>256</v>
      </c>
      <c r="F19" s="25" t="s">
        <v>256</v>
      </c>
      <c r="G19" s="25"/>
    </row>
    <row r="20" spans="1:7" ht="78">
      <c r="A20" s="71" t="s">
        <v>260</v>
      </c>
      <c r="B20" s="26" t="s">
        <v>272</v>
      </c>
      <c r="C20" s="25" t="s">
        <v>261</v>
      </c>
      <c r="D20" s="25" t="s">
        <v>250</v>
      </c>
      <c r="E20" s="25" t="s">
        <v>262</v>
      </c>
      <c r="F20" s="25" t="s">
        <v>454</v>
      </c>
      <c r="G20" s="25"/>
    </row>
    <row r="21" spans="1:7" ht="78">
      <c r="A21" s="71" t="s">
        <v>263</v>
      </c>
      <c r="B21" s="26" t="s">
        <v>273</v>
      </c>
      <c r="C21" s="25" t="s">
        <v>264</v>
      </c>
      <c r="D21" s="25" t="s">
        <v>250</v>
      </c>
      <c r="E21" s="25" t="s">
        <v>265</v>
      </c>
      <c r="F21" s="25" t="s">
        <v>455</v>
      </c>
      <c r="G21" s="25"/>
    </row>
    <row r="22" spans="1:7" ht="93.6">
      <c r="A22" s="29" t="s">
        <v>266</v>
      </c>
      <c r="B22" s="29" t="s">
        <v>274</v>
      </c>
      <c r="C22" s="8" t="s">
        <v>254</v>
      </c>
      <c r="D22" s="8" t="s">
        <v>250</v>
      </c>
      <c r="E22" s="8" t="s">
        <v>267</v>
      </c>
      <c r="F22" s="8" t="s">
        <v>456</v>
      </c>
      <c r="G22" s="8"/>
    </row>
    <row r="23" spans="1:7" ht="15.6">
      <c r="A23" s="112" t="s">
        <v>276</v>
      </c>
      <c r="B23" s="112"/>
      <c r="C23" s="112"/>
      <c r="D23" s="112"/>
      <c r="E23" s="112"/>
      <c r="F23" s="112"/>
      <c r="G23" s="112"/>
    </row>
    <row r="24" spans="1:7" ht="93.6">
      <c r="A24" s="29" t="s">
        <v>277</v>
      </c>
      <c r="B24" s="29" t="s">
        <v>278</v>
      </c>
      <c r="C24" s="29" t="s">
        <v>261</v>
      </c>
      <c r="D24" s="29" t="s">
        <v>250</v>
      </c>
      <c r="E24" s="29" t="s">
        <v>262</v>
      </c>
      <c r="F24" s="29" t="s">
        <v>262</v>
      </c>
      <c r="G24" s="29"/>
    </row>
    <row r="25" spans="1:7" ht="31.2">
      <c r="A25" s="29" t="s">
        <v>279</v>
      </c>
      <c r="B25" s="29" t="s">
        <v>280</v>
      </c>
      <c r="C25" s="29" t="s">
        <v>261</v>
      </c>
      <c r="D25" s="29" t="s">
        <v>250</v>
      </c>
      <c r="E25" s="29" t="s">
        <v>281</v>
      </c>
      <c r="F25" s="29" t="s">
        <v>281</v>
      </c>
      <c r="G25" s="29"/>
    </row>
    <row r="26" spans="1:7" ht="46.8">
      <c r="A26" s="29" t="s">
        <v>282</v>
      </c>
      <c r="B26" s="29" t="s">
        <v>283</v>
      </c>
      <c r="C26" s="29" t="s">
        <v>261</v>
      </c>
      <c r="D26" s="29" t="s">
        <v>250</v>
      </c>
      <c r="E26" s="29" t="s">
        <v>284</v>
      </c>
      <c r="F26" s="29" t="s">
        <v>284</v>
      </c>
      <c r="G26" s="29"/>
    </row>
    <row r="27" spans="1:7">
      <c r="A27" s="116" t="s">
        <v>285</v>
      </c>
      <c r="B27" s="117"/>
      <c r="C27" s="117"/>
      <c r="D27" s="117"/>
      <c r="E27" s="117"/>
      <c r="F27" s="117"/>
      <c r="G27" s="118"/>
    </row>
    <row r="28" spans="1:7" ht="93.6">
      <c r="A28" s="29" t="s">
        <v>49</v>
      </c>
      <c r="B28" s="26" t="s">
        <v>286</v>
      </c>
      <c r="C28" s="8"/>
      <c r="D28" s="8"/>
      <c r="E28" s="8"/>
      <c r="F28" s="8"/>
      <c r="G28" s="8"/>
    </row>
    <row r="29" spans="1:7" ht="15.6">
      <c r="A29" s="109" t="s">
        <v>287</v>
      </c>
      <c r="B29" s="110"/>
      <c r="C29" s="110"/>
      <c r="D29" s="110"/>
      <c r="E29" s="110"/>
      <c r="F29" s="110"/>
      <c r="G29" s="111"/>
    </row>
    <row r="30" spans="1:7" ht="93.6">
      <c r="A30" s="26" t="s">
        <v>288</v>
      </c>
      <c r="B30" s="26" t="s">
        <v>289</v>
      </c>
      <c r="C30" s="12" t="s">
        <v>254</v>
      </c>
      <c r="D30" s="12" t="s">
        <v>250</v>
      </c>
      <c r="E30" s="12" t="s">
        <v>290</v>
      </c>
      <c r="F30" s="12" t="s">
        <v>290</v>
      </c>
      <c r="G30" s="12"/>
    </row>
    <row r="31" spans="1:7" ht="62.4">
      <c r="A31" s="26" t="s">
        <v>291</v>
      </c>
      <c r="B31" s="26" t="s">
        <v>292</v>
      </c>
      <c r="C31" s="12" t="s">
        <v>293</v>
      </c>
      <c r="D31" s="12" t="s">
        <v>250</v>
      </c>
      <c r="E31" s="12" t="s">
        <v>294</v>
      </c>
      <c r="F31" s="12" t="s">
        <v>294</v>
      </c>
      <c r="G31" s="12"/>
    </row>
    <row r="32" spans="1:7" ht="31.2">
      <c r="A32" s="29" t="s">
        <v>295</v>
      </c>
      <c r="B32" s="29" t="s">
        <v>296</v>
      </c>
      <c r="C32" s="12" t="s">
        <v>297</v>
      </c>
      <c r="D32" s="12" t="s">
        <v>250</v>
      </c>
      <c r="E32" s="12" t="s">
        <v>298</v>
      </c>
      <c r="F32" s="12" t="s">
        <v>457</v>
      </c>
      <c r="G32" s="12"/>
    </row>
    <row r="33" spans="1:7" ht="62.4">
      <c r="A33" s="29" t="s">
        <v>299</v>
      </c>
      <c r="B33" s="29" t="s">
        <v>300</v>
      </c>
      <c r="C33" s="12" t="s">
        <v>261</v>
      </c>
      <c r="D33" s="12" t="s">
        <v>250</v>
      </c>
      <c r="E33" s="12" t="s">
        <v>301</v>
      </c>
      <c r="F33" s="12" t="s">
        <v>458</v>
      </c>
      <c r="G33" s="12"/>
    </row>
    <row r="34" spans="1:7" ht="15.6">
      <c r="A34" s="119" t="s">
        <v>302</v>
      </c>
      <c r="B34" s="119"/>
      <c r="C34" s="119"/>
      <c r="D34" s="119"/>
      <c r="E34" s="119"/>
      <c r="F34" s="119"/>
      <c r="G34" s="119"/>
    </row>
    <row r="35" spans="1:7" ht="15.6">
      <c r="A35" s="120" t="s">
        <v>303</v>
      </c>
      <c r="B35" s="120"/>
      <c r="C35" s="120"/>
      <c r="D35" s="120"/>
      <c r="E35" s="120"/>
      <c r="F35" s="120"/>
      <c r="G35" s="120"/>
    </row>
    <row r="36" spans="1:7" ht="15.6">
      <c r="A36" s="29" t="s">
        <v>304</v>
      </c>
      <c r="B36" s="29" t="s">
        <v>305</v>
      </c>
      <c r="C36" s="12" t="s">
        <v>297</v>
      </c>
      <c r="D36" s="12" t="s">
        <v>250</v>
      </c>
      <c r="E36" s="12" t="s">
        <v>306</v>
      </c>
      <c r="F36" s="12" t="s">
        <v>459</v>
      </c>
      <c r="G36" s="12"/>
    </row>
    <row r="37" spans="1:7" ht="15.6">
      <c r="A37" s="29" t="s">
        <v>307</v>
      </c>
      <c r="B37" s="29" t="s">
        <v>308</v>
      </c>
      <c r="C37" s="12" t="s">
        <v>309</v>
      </c>
      <c r="D37" s="12" t="s">
        <v>250</v>
      </c>
      <c r="E37" s="12" t="s">
        <v>310</v>
      </c>
      <c r="F37" s="12" t="s">
        <v>460</v>
      </c>
      <c r="G37" s="12"/>
    </row>
    <row r="38" spans="1:7" ht="15.6">
      <c r="A38" s="29" t="s">
        <v>311</v>
      </c>
      <c r="B38" s="29" t="s">
        <v>312</v>
      </c>
      <c r="C38" s="12" t="s">
        <v>261</v>
      </c>
      <c r="D38" s="12" t="s">
        <v>250</v>
      </c>
      <c r="E38" s="12" t="s">
        <v>313</v>
      </c>
      <c r="F38" s="12" t="s">
        <v>461</v>
      </c>
      <c r="G38" s="12"/>
    </row>
    <row r="39" spans="1:7" ht="15.6">
      <c r="A39" s="121" t="s">
        <v>314</v>
      </c>
      <c r="B39" s="122"/>
      <c r="C39" s="122"/>
      <c r="D39" s="122"/>
      <c r="E39" s="122"/>
      <c r="F39" s="122"/>
      <c r="G39" s="123"/>
    </row>
    <row r="40" spans="1:7" ht="62.4">
      <c r="A40" s="29" t="s">
        <v>315</v>
      </c>
      <c r="B40" s="29" t="s">
        <v>316</v>
      </c>
      <c r="C40" s="12" t="s">
        <v>317</v>
      </c>
      <c r="D40" s="12" t="s">
        <v>250</v>
      </c>
      <c r="E40" s="12" t="s">
        <v>318</v>
      </c>
      <c r="F40" s="12" t="s">
        <v>318</v>
      </c>
      <c r="G40" s="12"/>
    </row>
    <row r="41" spans="1:7" ht="15.6">
      <c r="A41" s="121" t="s">
        <v>319</v>
      </c>
      <c r="B41" s="122"/>
      <c r="C41" s="122"/>
      <c r="D41" s="122"/>
      <c r="E41" s="122"/>
      <c r="F41" s="122"/>
      <c r="G41" s="123"/>
    </row>
    <row r="42" spans="1:7" ht="15.6">
      <c r="A42" s="121" t="s">
        <v>320</v>
      </c>
      <c r="B42" s="122"/>
      <c r="C42" s="122"/>
      <c r="D42" s="122"/>
      <c r="E42" s="122"/>
      <c r="F42" s="122"/>
      <c r="G42" s="123"/>
    </row>
    <row r="43" spans="1:7" ht="62.4">
      <c r="A43" s="29" t="s">
        <v>321</v>
      </c>
      <c r="B43" s="29" t="s">
        <v>322</v>
      </c>
      <c r="C43" s="12" t="s">
        <v>317</v>
      </c>
      <c r="D43" s="12" t="s">
        <v>250</v>
      </c>
      <c r="E43" s="12" t="s">
        <v>284</v>
      </c>
      <c r="F43" s="12" t="s">
        <v>284</v>
      </c>
      <c r="G43" s="12"/>
    </row>
    <row r="44" spans="1:7" ht="31.2">
      <c r="A44" s="29" t="s">
        <v>323</v>
      </c>
      <c r="B44" s="29" t="s">
        <v>324</v>
      </c>
      <c r="C44" s="12" t="s">
        <v>254</v>
      </c>
      <c r="D44" s="12" t="s">
        <v>250</v>
      </c>
      <c r="E44" s="12" t="s">
        <v>325</v>
      </c>
      <c r="F44" s="12" t="s">
        <v>325</v>
      </c>
      <c r="G44" s="12"/>
    </row>
    <row r="45" spans="1:7" ht="62.4">
      <c r="A45" s="29" t="s">
        <v>326</v>
      </c>
      <c r="B45" s="29" t="s">
        <v>327</v>
      </c>
      <c r="C45" s="12" t="s">
        <v>254</v>
      </c>
      <c r="D45" s="12" t="s">
        <v>250</v>
      </c>
      <c r="E45" s="12" t="s">
        <v>325</v>
      </c>
      <c r="F45" s="12" t="s">
        <v>325</v>
      </c>
      <c r="G45" s="12"/>
    </row>
    <row r="46" spans="1:7" ht="15.6">
      <c r="A46" s="121" t="s">
        <v>328</v>
      </c>
      <c r="B46" s="122"/>
      <c r="C46" s="122"/>
      <c r="D46" s="122"/>
      <c r="E46" s="122"/>
      <c r="F46" s="122"/>
      <c r="G46" s="123"/>
    </row>
    <row r="47" spans="1:7" ht="31.2">
      <c r="A47" s="29" t="s">
        <v>329</v>
      </c>
      <c r="B47" s="29" t="s">
        <v>330</v>
      </c>
      <c r="C47" s="12" t="s">
        <v>317</v>
      </c>
      <c r="D47" s="12" t="s">
        <v>250</v>
      </c>
      <c r="E47" s="12" t="s">
        <v>331</v>
      </c>
      <c r="F47" s="12" t="s">
        <v>462</v>
      </c>
      <c r="G47" s="12"/>
    </row>
    <row r="48" spans="1:7" ht="62.4">
      <c r="A48" s="29" t="s">
        <v>332</v>
      </c>
      <c r="B48" s="29" t="s">
        <v>333</v>
      </c>
      <c r="C48" s="12" t="s">
        <v>317</v>
      </c>
      <c r="D48" s="12" t="s">
        <v>250</v>
      </c>
      <c r="E48" s="12" t="s">
        <v>284</v>
      </c>
      <c r="F48" s="12" t="s">
        <v>284</v>
      </c>
      <c r="G48" s="12"/>
    </row>
    <row r="49" spans="1:7" ht="62.4">
      <c r="A49" s="29" t="s">
        <v>334</v>
      </c>
      <c r="B49" s="29" t="s">
        <v>335</v>
      </c>
      <c r="C49" s="12" t="s">
        <v>317</v>
      </c>
      <c r="D49" s="12" t="s">
        <v>250</v>
      </c>
      <c r="E49" s="12" t="s">
        <v>336</v>
      </c>
      <c r="F49" s="12" t="s">
        <v>336</v>
      </c>
      <c r="G49" s="12"/>
    </row>
    <row r="50" spans="1:7" ht="46.8">
      <c r="A50" s="29" t="s">
        <v>337</v>
      </c>
      <c r="B50" s="29" t="s">
        <v>338</v>
      </c>
      <c r="C50" s="12" t="s">
        <v>317</v>
      </c>
      <c r="D50" s="12" t="s">
        <v>250</v>
      </c>
      <c r="E50" s="12" t="s">
        <v>339</v>
      </c>
      <c r="F50" s="12" t="s">
        <v>463</v>
      </c>
      <c r="G50" s="12"/>
    </row>
    <row r="51" spans="1:7" ht="15.6">
      <c r="A51" s="121" t="s">
        <v>340</v>
      </c>
      <c r="B51" s="122"/>
      <c r="C51" s="122"/>
      <c r="D51" s="122"/>
      <c r="E51" s="122"/>
      <c r="F51" s="122"/>
      <c r="G51" s="123"/>
    </row>
    <row r="52" spans="1:7" ht="93.6">
      <c r="A52" s="29" t="s">
        <v>341</v>
      </c>
      <c r="B52" s="29" t="s">
        <v>342</v>
      </c>
      <c r="C52" s="12" t="s">
        <v>317</v>
      </c>
      <c r="D52" s="12" t="s">
        <v>250</v>
      </c>
      <c r="E52" s="12" t="s">
        <v>343</v>
      </c>
      <c r="F52" s="12" t="s">
        <v>346</v>
      </c>
      <c r="G52" s="12"/>
    </row>
    <row r="53" spans="1:7" ht="46.8">
      <c r="A53" s="29" t="s">
        <v>344</v>
      </c>
      <c r="B53" s="29" t="s">
        <v>345</v>
      </c>
      <c r="C53" s="12" t="s">
        <v>317</v>
      </c>
      <c r="D53" s="12" t="s">
        <v>250</v>
      </c>
      <c r="E53" s="12" t="s">
        <v>346</v>
      </c>
      <c r="F53" s="12" t="s">
        <v>464</v>
      </c>
      <c r="G53" s="12"/>
    </row>
    <row r="54" spans="1:7" ht="15.6">
      <c r="A54" s="121" t="s">
        <v>347</v>
      </c>
      <c r="B54" s="122"/>
      <c r="C54" s="122"/>
      <c r="D54" s="122"/>
      <c r="E54" s="122"/>
      <c r="F54" s="122"/>
      <c r="G54" s="123"/>
    </row>
    <row r="55" spans="1:7" ht="62.4">
      <c r="A55" s="29" t="s">
        <v>348</v>
      </c>
      <c r="B55" s="29" t="s">
        <v>349</v>
      </c>
      <c r="C55" s="12" t="s">
        <v>317</v>
      </c>
      <c r="D55" s="12" t="s">
        <v>250</v>
      </c>
      <c r="E55" s="12"/>
      <c r="F55" s="12"/>
      <c r="G55" s="12"/>
    </row>
    <row r="56" spans="1:7" ht="140.4">
      <c r="A56" s="29" t="s">
        <v>350</v>
      </c>
      <c r="B56" s="85" t="s">
        <v>469</v>
      </c>
      <c r="C56" s="12" t="s">
        <v>351</v>
      </c>
      <c r="D56" s="12"/>
      <c r="E56" s="12"/>
      <c r="F56" s="12"/>
      <c r="G56" s="12"/>
    </row>
    <row r="57" spans="1:7" ht="15.6">
      <c r="A57" s="121" t="s">
        <v>352</v>
      </c>
      <c r="B57" s="122"/>
      <c r="C57" s="122"/>
      <c r="D57" s="122"/>
      <c r="E57" s="122"/>
      <c r="F57" s="122"/>
      <c r="G57" s="123"/>
    </row>
    <row r="58" spans="1:7" ht="15.6">
      <c r="A58" s="121" t="s">
        <v>353</v>
      </c>
      <c r="B58" s="122"/>
      <c r="C58" s="122"/>
      <c r="D58" s="122"/>
      <c r="E58" s="122"/>
      <c r="F58" s="122"/>
      <c r="G58" s="123"/>
    </row>
    <row r="59" spans="1:7" ht="46.8">
      <c r="A59" s="29" t="s">
        <v>354</v>
      </c>
      <c r="B59" s="29" t="s">
        <v>355</v>
      </c>
      <c r="C59" s="12" t="s">
        <v>317</v>
      </c>
      <c r="D59" s="12" t="s">
        <v>250</v>
      </c>
      <c r="E59" s="12" t="s">
        <v>356</v>
      </c>
      <c r="F59" s="12" t="s">
        <v>465</v>
      </c>
      <c r="G59" s="12"/>
    </row>
    <row r="60" spans="1:7" ht="46.8">
      <c r="A60" s="29" t="s">
        <v>357</v>
      </c>
      <c r="B60" s="29" t="s">
        <v>358</v>
      </c>
      <c r="C60" s="12" t="s">
        <v>309</v>
      </c>
      <c r="D60" s="12" t="s">
        <v>250</v>
      </c>
      <c r="E60" s="12" t="s">
        <v>359</v>
      </c>
      <c r="F60" s="12" t="s">
        <v>360</v>
      </c>
      <c r="G60" s="12"/>
    </row>
    <row r="61" spans="1:7" ht="31.2">
      <c r="A61" s="29" t="s">
        <v>361</v>
      </c>
      <c r="B61" s="29" t="s">
        <v>362</v>
      </c>
      <c r="C61" s="12" t="s">
        <v>261</v>
      </c>
      <c r="D61" s="12" t="s">
        <v>250</v>
      </c>
      <c r="E61" s="12" t="s">
        <v>363</v>
      </c>
      <c r="F61" s="12" t="s">
        <v>364</v>
      </c>
      <c r="G61" s="12"/>
    </row>
    <row r="62" spans="1:7" ht="31.2">
      <c r="A62" s="29" t="s">
        <v>365</v>
      </c>
      <c r="B62" s="29" t="s">
        <v>366</v>
      </c>
      <c r="C62" s="12" t="s">
        <v>309</v>
      </c>
      <c r="D62" s="12" t="s">
        <v>250</v>
      </c>
      <c r="E62" s="12" t="s">
        <v>359</v>
      </c>
      <c r="F62" s="12" t="s">
        <v>466</v>
      </c>
      <c r="G62" s="12"/>
    </row>
    <row r="63" spans="1:7" ht="62.4">
      <c r="A63" s="29" t="s">
        <v>367</v>
      </c>
      <c r="B63" s="29" t="s">
        <v>368</v>
      </c>
      <c r="C63" s="12" t="s">
        <v>317</v>
      </c>
      <c r="D63" s="12" t="s">
        <v>250</v>
      </c>
      <c r="E63" s="12" t="s">
        <v>369</v>
      </c>
      <c r="F63" s="12" t="s">
        <v>251</v>
      </c>
      <c r="G63" s="12"/>
    </row>
    <row r="64" spans="1:7" ht="109.2">
      <c r="A64" s="29" t="s">
        <v>370</v>
      </c>
      <c r="B64" s="29" t="s">
        <v>371</v>
      </c>
      <c r="C64" s="12" t="s">
        <v>351</v>
      </c>
      <c r="D64" s="12" t="s">
        <v>250</v>
      </c>
      <c r="E64" s="12" t="s">
        <v>372</v>
      </c>
      <c r="F64" s="12" t="s">
        <v>467</v>
      </c>
      <c r="G64" s="12"/>
    </row>
    <row r="65" spans="1:8" ht="62.4">
      <c r="A65" s="29" t="s">
        <v>373</v>
      </c>
      <c r="B65" s="29" t="s">
        <v>374</v>
      </c>
      <c r="C65" s="12" t="s">
        <v>317</v>
      </c>
      <c r="D65" s="12" t="s">
        <v>250</v>
      </c>
      <c r="E65" s="12" t="s">
        <v>375</v>
      </c>
      <c r="F65" s="12" t="s">
        <v>375</v>
      </c>
      <c r="G65" s="12"/>
    </row>
    <row r="66" spans="1:8" ht="31.2">
      <c r="A66" s="29" t="s">
        <v>376</v>
      </c>
      <c r="B66" s="29" t="s">
        <v>377</v>
      </c>
      <c r="C66" s="12" t="s">
        <v>317</v>
      </c>
      <c r="D66" s="12" t="s">
        <v>250</v>
      </c>
      <c r="E66" s="12" t="s">
        <v>378</v>
      </c>
      <c r="F66" s="12" t="s">
        <v>378</v>
      </c>
      <c r="G66" s="12"/>
    </row>
    <row r="67" spans="1:8" ht="15.6">
      <c r="A67" s="121" t="s">
        <v>379</v>
      </c>
      <c r="B67" s="122"/>
      <c r="C67" s="122"/>
      <c r="D67" s="122"/>
      <c r="E67" s="122"/>
      <c r="F67" s="122"/>
      <c r="G67" s="123"/>
    </row>
    <row r="68" spans="1:8" ht="62.4">
      <c r="A68" s="29" t="s">
        <v>380</v>
      </c>
      <c r="B68" s="29" t="s">
        <v>381</v>
      </c>
      <c r="C68" s="12" t="s">
        <v>317</v>
      </c>
      <c r="D68" s="12" t="s">
        <v>250</v>
      </c>
      <c r="E68" s="12" t="s">
        <v>284</v>
      </c>
      <c r="F68" s="12" t="s">
        <v>284</v>
      </c>
      <c r="G68" s="12"/>
    </row>
    <row r="69" spans="1:8" ht="46.8">
      <c r="A69" s="29" t="s">
        <v>382</v>
      </c>
      <c r="B69" s="29" t="s">
        <v>385</v>
      </c>
      <c r="C69" s="12"/>
      <c r="D69" s="12"/>
      <c r="E69" s="12" t="s">
        <v>451</v>
      </c>
      <c r="F69" s="12" t="s">
        <v>452</v>
      </c>
      <c r="G69" s="12"/>
    </row>
    <row r="70" spans="1:8" ht="31.2">
      <c r="A70" s="29" t="s">
        <v>383</v>
      </c>
      <c r="B70" s="29" t="s">
        <v>386</v>
      </c>
      <c r="C70" s="12"/>
      <c r="D70" s="12"/>
      <c r="E70" s="12"/>
      <c r="F70" s="12"/>
      <c r="G70" s="12"/>
    </row>
    <row r="71" spans="1:8" ht="31.2">
      <c r="A71" s="26" t="s">
        <v>384</v>
      </c>
      <c r="B71" s="26" t="s">
        <v>387</v>
      </c>
      <c r="C71" s="25" t="s">
        <v>261</v>
      </c>
      <c r="D71" s="25" t="s">
        <v>250</v>
      </c>
      <c r="E71" s="25" t="s">
        <v>388</v>
      </c>
      <c r="F71" s="25" t="s">
        <v>388</v>
      </c>
      <c r="G71" s="25"/>
      <c r="H71" s="25"/>
    </row>
    <row r="72" spans="1:8" s="367" customFormat="1" ht="24.6" customHeight="1">
      <c r="A72" s="363" t="s">
        <v>1276</v>
      </c>
      <c r="B72" s="364"/>
      <c r="C72" s="364"/>
      <c r="D72" s="364"/>
      <c r="E72" s="364"/>
      <c r="F72" s="364"/>
      <c r="G72" s="365"/>
    </row>
    <row r="73" spans="1:8" s="335" customFormat="1" ht="78">
      <c r="A73" s="26" t="s">
        <v>2</v>
      </c>
      <c r="B73" s="219" t="s">
        <v>1176</v>
      </c>
      <c r="C73" s="336" t="s">
        <v>1177</v>
      </c>
      <c r="D73" s="336">
        <v>100</v>
      </c>
      <c r="E73" s="336">
        <v>100</v>
      </c>
      <c r="F73" s="336">
        <v>100</v>
      </c>
      <c r="G73" s="12"/>
    </row>
    <row r="74" spans="1:8" s="335" customFormat="1" ht="187.2">
      <c r="A74" s="87" t="s">
        <v>49</v>
      </c>
      <c r="B74" s="219" t="s">
        <v>1178</v>
      </c>
      <c r="C74" s="336" t="s">
        <v>1177</v>
      </c>
      <c r="D74" s="336">
        <v>100</v>
      </c>
      <c r="E74" s="336">
        <v>100</v>
      </c>
      <c r="F74" s="336">
        <v>100</v>
      </c>
      <c r="G74" s="12"/>
    </row>
    <row r="75" spans="1:8" s="335" customFormat="1" ht="124.8">
      <c r="A75" s="26" t="s">
        <v>388</v>
      </c>
      <c r="B75" s="219" t="s">
        <v>1179</v>
      </c>
      <c r="C75" s="336" t="s">
        <v>1177</v>
      </c>
      <c r="D75" s="336" t="s">
        <v>1180</v>
      </c>
      <c r="E75" s="336" t="s">
        <v>1180</v>
      </c>
      <c r="F75" s="336" t="s">
        <v>1180</v>
      </c>
      <c r="G75" s="12"/>
    </row>
    <row r="76" spans="1:8" s="335" customFormat="1" ht="78">
      <c r="A76" s="87" t="s">
        <v>1181</v>
      </c>
      <c r="B76" s="219" t="s">
        <v>1182</v>
      </c>
      <c r="C76" s="336" t="s">
        <v>1177</v>
      </c>
      <c r="D76" s="336">
        <v>93.8</v>
      </c>
      <c r="E76" s="336">
        <v>98.3</v>
      </c>
      <c r="F76" s="336">
        <v>98.3</v>
      </c>
      <c r="G76" s="12"/>
    </row>
    <row r="77" spans="1:8" s="335" customFormat="1" ht="62.4">
      <c r="A77" s="26" t="s">
        <v>1183</v>
      </c>
      <c r="B77" s="219" t="s">
        <v>1184</v>
      </c>
      <c r="C77" s="337" t="s">
        <v>1185</v>
      </c>
      <c r="D77" s="337">
        <v>14</v>
      </c>
      <c r="E77" s="337">
        <v>14</v>
      </c>
      <c r="F77" s="337">
        <v>14</v>
      </c>
      <c r="G77" s="12"/>
    </row>
    <row r="78" spans="1:8" s="335" customFormat="1" ht="78">
      <c r="A78" s="87" t="s">
        <v>372</v>
      </c>
      <c r="B78" s="219" t="s">
        <v>1186</v>
      </c>
      <c r="C78" s="337" t="s">
        <v>1185</v>
      </c>
      <c r="D78" s="337">
        <v>2500</v>
      </c>
      <c r="E78" s="337">
        <v>2500</v>
      </c>
      <c r="F78" s="337">
        <v>2500</v>
      </c>
      <c r="G78" s="12"/>
    </row>
    <row r="79" spans="1:8" s="335" customFormat="1" ht="171.6">
      <c r="A79" s="26" t="s">
        <v>1187</v>
      </c>
      <c r="B79" s="338" t="s">
        <v>1188</v>
      </c>
      <c r="C79" s="336" t="s">
        <v>1177</v>
      </c>
      <c r="D79" s="337">
        <v>100</v>
      </c>
      <c r="E79" s="337">
        <v>100</v>
      </c>
      <c r="F79" s="337">
        <v>100</v>
      </c>
      <c r="G79" s="12"/>
    </row>
    <row r="80" spans="1:8" s="335" customFormat="1" ht="62.4">
      <c r="A80" s="87" t="s">
        <v>1189</v>
      </c>
      <c r="B80" s="338" t="s">
        <v>1190</v>
      </c>
      <c r="C80" s="336" t="s">
        <v>1191</v>
      </c>
      <c r="D80" s="336">
        <v>2808</v>
      </c>
      <c r="E80" s="336">
        <v>2808</v>
      </c>
      <c r="F80" s="336">
        <v>2808</v>
      </c>
      <c r="G80" s="12"/>
    </row>
    <row r="81" spans="1:10" s="335" customFormat="1" ht="46.8">
      <c r="A81" s="26" t="s">
        <v>1192</v>
      </c>
      <c r="B81" s="219" t="s">
        <v>1193</v>
      </c>
      <c r="C81" s="336" t="s">
        <v>1194</v>
      </c>
      <c r="D81" s="336">
        <v>75.3</v>
      </c>
      <c r="E81" s="336">
        <v>32.799999999999997</v>
      </c>
      <c r="F81" s="336">
        <v>32.799999999999997</v>
      </c>
      <c r="G81" s="12"/>
    </row>
    <row r="82" spans="1:10" s="335" customFormat="1" ht="93.6">
      <c r="A82" s="87" t="s">
        <v>697</v>
      </c>
      <c r="B82" s="219" t="s">
        <v>1195</v>
      </c>
      <c r="C82" s="336" t="s">
        <v>1196</v>
      </c>
      <c r="D82" s="336">
        <v>100</v>
      </c>
      <c r="E82" s="336">
        <v>100</v>
      </c>
      <c r="F82" s="336">
        <v>100</v>
      </c>
      <c r="G82" s="12"/>
    </row>
    <row r="83" spans="1:10" s="335" customFormat="1" ht="62.4">
      <c r="A83" s="26" t="s">
        <v>1197</v>
      </c>
      <c r="B83" s="338" t="s">
        <v>1198</v>
      </c>
      <c r="C83" s="336" t="s">
        <v>1199</v>
      </c>
      <c r="D83" s="336">
        <v>4</v>
      </c>
      <c r="E83" s="336">
        <v>4</v>
      </c>
      <c r="F83" s="336">
        <v>4</v>
      </c>
      <c r="G83" s="12"/>
    </row>
    <row r="84" spans="1:10" s="335" customFormat="1" ht="93.6">
      <c r="A84" s="87" t="s">
        <v>281</v>
      </c>
      <c r="B84" s="338" t="s">
        <v>1200</v>
      </c>
      <c r="C84" s="219" t="s">
        <v>1201</v>
      </c>
      <c r="D84" s="337">
        <v>88.3</v>
      </c>
      <c r="E84" s="337">
        <v>88.3</v>
      </c>
      <c r="F84" s="337">
        <v>88.3</v>
      </c>
      <c r="G84" s="12"/>
    </row>
    <row r="85" spans="1:10" s="335" customFormat="1" ht="78">
      <c r="A85" s="26" t="s">
        <v>1202</v>
      </c>
      <c r="B85" s="338" t="s">
        <v>1203</v>
      </c>
      <c r="C85" s="339" t="s">
        <v>1204</v>
      </c>
      <c r="D85" s="336">
        <v>22</v>
      </c>
      <c r="E85" s="336">
        <v>20</v>
      </c>
      <c r="F85" s="336">
        <v>20</v>
      </c>
      <c r="G85" s="12"/>
    </row>
    <row r="86" spans="1:10" s="335" customFormat="1" ht="156">
      <c r="A86" s="87" t="s">
        <v>1205</v>
      </c>
      <c r="B86" s="338" t="s">
        <v>1206</v>
      </c>
      <c r="C86" s="336" t="s">
        <v>1207</v>
      </c>
      <c r="D86" s="336">
        <v>5</v>
      </c>
      <c r="E86" s="336">
        <v>6</v>
      </c>
      <c r="F86" s="336">
        <v>6</v>
      </c>
      <c r="G86" s="12"/>
    </row>
    <row r="87" spans="1:10" s="335" customFormat="1" ht="171.6">
      <c r="A87" s="26" t="s">
        <v>1208</v>
      </c>
      <c r="B87" s="338" t="s">
        <v>1209</v>
      </c>
      <c r="C87" s="336" t="s">
        <v>1207</v>
      </c>
      <c r="D87" s="336">
        <v>0.69199999999999995</v>
      </c>
      <c r="E87" s="336">
        <v>0.74199999999999999</v>
      </c>
      <c r="F87" s="336">
        <v>0.74199999999999999</v>
      </c>
      <c r="G87" s="12"/>
    </row>
    <row r="88" spans="1:10" s="335" customFormat="1" ht="15.75" customHeight="1">
      <c r="A88" s="340" t="s">
        <v>1210</v>
      </c>
      <c r="B88" s="340"/>
      <c r="C88" s="340"/>
      <c r="D88" s="340"/>
      <c r="E88" s="340"/>
      <c r="F88" s="340"/>
      <c r="G88" s="340"/>
      <c r="H88" s="340"/>
      <c r="I88" s="340"/>
      <c r="J88" s="340"/>
    </row>
    <row r="89" spans="1:10" s="335" customFormat="1" ht="187.2">
      <c r="A89" s="337" t="s">
        <v>1211</v>
      </c>
      <c r="B89" s="219" t="s">
        <v>1178</v>
      </c>
      <c r="C89" s="219" t="s">
        <v>1201</v>
      </c>
      <c r="D89" s="337">
        <v>100</v>
      </c>
      <c r="E89" s="337">
        <v>100</v>
      </c>
      <c r="F89" s="337">
        <v>100</v>
      </c>
      <c r="G89" s="341"/>
    </row>
    <row r="90" spans="1:10" s="335" customFormat="1" ht="46.8">
      <c r="A90" s="337" t="s">
        <v>1212</v>
      </c>
      <c r="B90" s="219" t="s">
        <v>1213</v>
      </c>
      <c r="C90" s="219" t="s">
        <v>1201</v>
      </c>
      <c r="D90" s="337">
        <v>82.3</v>
      </c>
      <c r="E90" s="337">
        <v>82.3</v>
      </c>
      <c r="F90" s="337">
        <v>82.3</v>
      </c>
      <c r="G90" s="341"/>
    </row>
    <row r="91" spans="1:10" s="335" customFormat="1" ht="46.8">
      <c r="A91" s="337" t="s">
        <v>1214</v>
      </c>
      <c r="B91" s="219" t="s">
        <v>1215</v>
      </c>
      <c r="C91" s="219" t="s">
        <v>1201</v>
      </c>
      <c r="D91" s="337">
        <v>100</v>
      </c>
      <c r="E91" s="337">
        <v>100</v>
      </c>
      <c r="F91" s="337">
        <v>100</v>
      </c>
      <c r="G91" s="341"/>
    </row>
    <row r="92" spans="1:10" s="335" customFormat="1" ht="46.8">
      <c r="A92" s="337" t="s">
        <v>1216</v>
      </c>
      <c r="B92" s="219" t="s">
        <v>1217</v>
      </c>
      <c r="C92" s="219" t="s">
        <v>1201</v>
      </c>
      <c r="D92" s="337">
        <v>100</v>
      </c>
      <c r="E92" s="337">
        <v>100</v>
      </c>
      <c r="F92" s="337">
        <v>100</v>
      </c>
      <c r="G92" s="341"/>
    </row>
    <row r="93" spans="1:10" s="335" customFormat="1" ht="93.6">
      <c r="A93" s="337" t="s">
        <v>1218</v>
      </c>
      <c r="B93" s="219" t="s">
        <v>1219</v>
      </c>
      <c r="C93" s="219" t="s">
        <v>1201</v>
      </c>
      <c r="D93" s="337">
        <v>100</v>
      </c>
      <c r="E93" s="337">
        <v>100</v>
      </c>
      <c r="F93" s="337">
        <v>100</v>
      </c>
      <c r="G93" s="341"/>
    </row>
    <row r="94" spans="1:10" s="335" customFormat="1" ht="78">
      <c r="A94" s="337" t="s">
        <v>1220</v>
      </c>
      <c r="B94" s="219" t="s">
        <v>1221</v>
      </c>
      <c r="C94" s="219" t="s">
        <v>1201</v>
      </c>
      <c r="D94" s="337">
        <v>24</v>
      </c>
      <c r="E94" s="337">
        <v>34</v>
      </c>
      <c r="F94" s="337">
        <v>34</v>
      </c>
      <c r="G94" s="341"/>
    </row>
    <row r="95" spans="1:10" s="335" customFormat="1" ht="187.2">
      <c r="A95" s="337" t="s">
        <v>1222</v>
      </c>
      <c r="B95" s="219" t="s">
        <v>1223</v>
      </c>
      <c r="C95" s="219" t="s">
        <v>1201</v>
      </c>
      <c r="D95" s="337">
        <v>100</v>
      </c>
      <c r="E95" s="337">
        <v>100</v>
      </c>
      <c r="F95" s="337">
        <v>100</v>
      </c>
      <c r="G95" s="341"/>
    </row>
    <row r="96" spans="1:10" s="335" customFormat="1" ht="78">
      <c r="A96" s="337" t="s">
        <v>1224</v>
      </c>
      <c r="B96" s="219" t="s">
        <v>1225</v>
      </c>
      <c r="C96" s="337" t="s">
        <v>1194</v>
      </c>
      <c r="D96" s="337">
        <v>100</v>
      </c>
      <c r="E96" s="337">
        <v>100</v>
      </c>
      <c r="F96" s="337">
        <v>100</v>
      </c>
      <c r="G96" s="341"/>
    </row>
    <row r="97" spans="1:11" s="335" customFormat="1" ht="93.6">
      <c r="A97" s="337" t="s">
        <v>1226</v>
      </c>
      <c r="B97" s="219" t="s">
        <v>1227</v>
      </c>
      <c r="C97" s="337" t="s">
        <v>1228</v>
      </c>
      <c r="D97" s="342">
        <v>90</v>
      </c>
      <c r="E97" s="342">
        <v>95</v>
      </c>
      <c r="F97" s="342">
        <v>95</v>
      </c>
      <c r="G97" s="341"/>
    </row>
    <row r="98" spans="1:11" ht="15.6">
      <c r="A98" s="343" t="s">
        <v>1229</v>
      </c>
      <c r="B98" s="344"/>
      <c r="C98" s="344"/>
      <c r="D98" s="344"/>
      <c r="E98" s="344"/>
      <c r="F98" s="344"/>
      <c r="G98" s="344"/>
      <c r="H98" s="344"/>
      <c r="I98" s="344"/>
      <c r="J98" s="345"/>
    </row>
    <row r="99" spans="1:11" s="335" customFormat="1" ht="109.2">
      <c r="A99" s="337" t="s">
        <v>1230</v>
      </c>
      <c r="B99" s="338" t="s">
        <v>1231</v>
      </c>
      <c r="C99" s="337" t="s">
        <v>1201</v>
      </c>
      <c r="D99" s="337">
        <v>100</v>
      </c>
      <c r="E99" s="337">
        <v>100</v>
      </c>
      <c r="F99" s="337">
        <v>100</v>
      </c>
      <c r="G99" s="341"/>
    </row>
    <row r="100" spans="1:11" s="335" customFormat="1" ht="140.4">
      <c r="A100" s="337" t="s">
        <v>1232</v>
      </c>
      <c r="B100" s="219" t="s">
        <v>1233</v>
      </c>
      <c r="C100" s="337" t="s">
        <v>1234</v>
      </c>
      <c r="D100" s="337">
        <v>100</v>
      </c>
      <c r="E100" s="337">
        <v>100</v>
      </c>
      <c r="F100" s="337">
        <v>100</v>
      </c>
      <c r="G100" s="341"/>
    </row>
    <row r="101" spans="1:11" ht="15.6">
      <c r="A101" s="346" t="s">
        <v>1235</v>
      </c>
      <c r="B101" s="347"/>
      <c r="C101" s="347"/>
      <c r="D101" s="347"/>
      <c r="E101" s="347"/>
      <c r="F101" s="347"/>
      <c r="G101" s="347"/>
      <c r="H101" s="347"/>
      <c r="I101" s="347"/>
      <c r="J101" s="347"/>
      <c r="K101" s="347"/>
    </row>
    <row r="102" spans="1:11" s="335" customFormat="1" ht="124.8">
      <c r="A102" s="337" t="s">
        <v>1236</v>
      </c>
      <c r="B102" s="348" t="s">
        <v>1237</v>
      </c>
      <c r="C102" s="337" t="s">
        <v>1201</v>
      </c>
      <c r="D102" s="348">
        <v>96</v>
      </c>
      <c r="E102" s="348">
        <v>92</v>
      </c>
      <c r="F102" s="348">
        <v>92</v>
      </c>
      <c r="G102" s="341"/>
    </row>
    <row r="103" spans="1:11" s="335" customFormat="1" ht="78">
      <c r="A103" s="336" t="s">
        <v>1238</v>
      </c>
      <c r="B103" s="349" t="s">
        <v>1239</v>
      </c>
      <c r="C103" s="336" t="s">
        <v>1201</v>
      </c>
      <c r="D103" s="349">
        <v>51</v>
      </c>
      <c r="E103" s="349">
        <v>92</v>
      </c>
      <c r="F103" s="349">
        <v>92</v>
      </c>
      <c r="G103" s="341"/>
    </row>
    <row r="104" spans="1:11" s="335" customFormat="1" ht="78">
      <c r="A104" s="337" t="s">
        <v>1240</v>
      </c>
      <c r="B104" s="219" t="s">
        <v>1241</v>
      </c>
      <c r="C104" s="219" t="s">
        <v>1242</v>
      </c>
      <c r="D104" s="337">
        <v>190</v>
      </c>
      <c r="E104" s="337">
        <v>134</v>
      </c>
      <c r="F104" s="337">
        <v>134</v>
      </c>
      <c r="G104" s="341"/>
    </row>
    <row r="105" spans="1:11" s="335" customFormat="1" ht="62.4">
      <c r="A105" s="337" t="s">
        <v>1243</v>
      </c>
      <c r="B105" s="219" t="s">
        <v>1244</v>
      </c>
      <c r="C105" s="219" t="s">
        <v>1242</v>
      </c>
      <c r="D105" s="337">
        <v>8</v>
      </c>
      <c r="E105" s="350">
        <v>9</v>
      </c>
      <c r="F105" s="350">
        <v>9</v>
      </c>
      <c r="G105" s="341"/>
    </row>
    <row r="106" spans="1:11" s="335" customFormat="1" ht="78">
      <c r="A106" s="337" t="s">
        <v>1245</v>
      </c>
      <c r="B106" s="219" t="s">
        <v>1246</v>
      </c>
      <c r="C106" s="219" t="s">
        <v>1247</v>
      </c>
      <c r="D106" s="337">
        <v>70</v>
      </c>
      <c r="E106" s="350">
        <v>73</v>
      </c>
      <c r="F106" s="350">
        <v>73</v>
      </c>
      <c r="G106" s="341"/>
    </row>
    <row r="107" spans="1:11" s="335" customFormat="1" ht="93.6">
      <c r="A107" s="337" t="s">
        <v>1248</v>
      </c>
      <c r="B107" s="219" t="s">
        <v>1249</v>
      </c>
      <c r="C107" s="219" t="s">
        <v>1250</v>
      </c>
      <c r="D107" s="337">
        <v>2370</v>
      </c>
      <c r="E107" s="350">
        <v>2400</v>
      </c>
      <c r="F107" s="350">
        <v>2400</v>
      </c>
      <c r="G107" s="341"/>
    </row>
    <row r="108" spans="1:11" s="335" customFormat="1" ht="109.2">
      <c r="A108" s="337" t="s">
        <v>1251</v>
      </c>
      <c r="B108" s="219" t="s">
        <v>1252</v>
      </c>
      <c r="C108" s="219" t="s">
        <v>1253</v>
      </c>
      <c r="D108" s="337">
        <v>1</v>
      </c>
      <c r="E108" s="350">
        <v>1</v>
      </c>
      <c r="F108" s="350">
        <v>1</v>
      </c>
      <c r="G108" s="341"/>
    </row>
    <row r="109" spans="1:11" s="335" customFormat="1" ht="93.6">
      <c r="A109" s="337" t="s">
        <v>1254</v>
      </c>
      <c r="B109" s="219" t="s">
        <v>1255</v>
      </c>
      <c r="C109" s="219" t="s">
        <v>1250</v>
      </c>
      <c r="D109" s="337">
        <v>22</v>
      </c>
      <c r="E109" s="350">
        <v>25</v>
      </c>
      <c r="F109" s="350">
        <v>25</v>
      </c>
      <c r="G109" s="341"/>
    </row>
    <row r="110" spans="1:11" ht="156">
      <c r="A110" s="337" t="s">
        <v>1256</v>
      </c>
      <c r="B110" s="219" t="s">
        <v>1257</v>
      </c>
      <c r="C110" s="219" t="s">
        <v>1177</v>
      </c>
      <c r="D110" s="337">
        <v>100</v>
      </c>
      <c r="E110" s="337">
        <v>100</v>
      </c>
      <c r="F110" s="337">
        <v>100</v>
      </c>
      <c r="G110" s="12"/>
    </row>
    <row r="111" spans="1:11" ht="109.2">
      <c r="A111" s="337" t="s">
        <v>1258</v>
      </c>
      <c r="B111" s="219" t="s">
        <v>1259</v>
      </c>
      <c r="C111" s="219" t="s">
        <v>1247</v>
      </c>
      <c r="D111" s="219">
        <v>47</v>
      </c>
      <c r="E111" s="351">
        <v>65</v>
      </c>
      <c r="F111" s="351">
        <v>65</v>
      </c>
      <c r="G111" s="25"/>
    </row>
    <row r="112" spans="1:11" ht="15.6">
      <c r="A112" s="346" t="s">
        <v>1260</v>
      </c>
      <c r="B112" s="347"/>
      <c r="C112" s="347"/>
      <c r="D112" s="347"/>
      <c r="E112" s="347"/>
      <c r="F112" s="347"/>
      <c r="G112" s="347"/>
      <c r="H112" s="347"/>
      <c r="I112" s="347"/>
      <c r="J112" s="352"/>
    </row>
    <row r="113" spans="1:10" s="335" customFormat="1" ht="46.8">
      <c r="A113" s="337" t="s">
        <v>1261</v>
      </c>
      <c r="B113" s="219" t="s">
        <v>1193</v>
      </c>
      <c r="C113" s="336" t="s">
        <v>1194</v>
      </c>
      <c r="D113" s="336">
        <v>75.099999999999994</v>
      </c>
      <c r="E113" s="336">
        <v>48.6</v>
      </c>
      <c r="F113" s="336">
        <v>48.6</v>
      </c>
      <c r="G113" s="341"/>
    </row>
    <row r="114" spans="1:10" s="335" customFormat="1" ht="156">
      <c r="A114" s="337" t="s">
        <v>1262</v>
      </c>
      <c r="B114" s="219" t="s">
        <v>1263</v>
      </c>
      <c r="C114" s="337" t="s">
        <v>1177</v>
      </c>
      <c r="D114" s="337">
        <v>56</v>
      </c>
      <c r="E114" s="337">
        <v>296</v>
      </c>
      <c r="F114" s="337">
        <v>296</v>
      </c>
      <c r="G114" s="341"/>
    </row>
    <row r="115" spans="1:10" s="335" customFormat="1" ht="93.6">
      <c r="A115" s="337" t="s">
        <v>1264</v>
      </c>
      <c r="B115" s="219" t="s">
        <v>1265</v>
      </c>
      <c r="C115" s="337" t="s">
        <v>1185</v>
      </c>
      <c r="D115" s="337">
        <v>75</v>
      </c>
      <c r="E115" s="350">
        <v>80</v>
      </c>
      <c r="F115" s="350">
        <v>80</v>
      </c>
      <c r="G115" s="341"/>
    </row>
    <row r="116" spans="1:10" ht="15.6">
      <c r="A116" s="353" t="s">
        <v>1266</v>
      </c>
      <c r="B116" s="354"/>
      <c r="C116" s="354"/>
      <c r="D116" s="354"/>
      <c r="E116" s="354"/>
      <c r="F116" s="354"/>
      <c r="G116" s="355"/>
    </row>
    <row r="117" spans="1:10" s="335" customFormat="1" ht="93.6">
      <c r="A117" s="356" t="s">
        <v>348</v>
      </c>
      <c r="B117" s="219" t="s">
        <v>1267</v>
      </c>
      <c r="C117" s="357" t="s">
        <v>1177</v>
      </c>
      <c r="D117" s="356">
        <v>1</v>
      </c>
      <c r="E117" s="341" t="s">
        <v>766</v>
      </c>
      <c r="F117" s="341" t="s">
        <v>766</v>
      </c>
      <c r="G117" s="341"/>
    </row>
    <row r="118" spans="1:10" s="335" customFormat="1" ht="15.6">
      <c r="A118" s="358" t="s">
        <v>1268</v>
      </c>
      <c r="B118" s="359"/>
      <c r="C118" s="359"/>
      <c r="D118" s="359"/>
      <c r="E118" s="359"/>
      <c r="F118" s="359"/>
      <c r="G118" s="359"/>
      <c r="H118" s="359"/>
      <c r="I118" s="360"/>
      <c r="J118" s="361"/>
    </row>
    <row r="119" spans="1:10" s="335" customFormat="1" ht="62.4">
      <c r="A119" s="356" t="s">
        <v>1269</v>
      </c>
      <c r="B119" s="219" t="s">
        <v>1270</v>
      </c>
      <c r="C119" s="357" t="s">
        <v>1242</v>
      </c>
      <c r="D119" s="356">
        <v>2808</v>
      </c>
      <c r="E119" s="362">
        <v>2808</v>
      </c>
      <c r="F119" s="362">
        <v>2808</v>
      </c>
      <c r="G119" s="341"/>
    </row>
    <row r="120" spans="1:10" s="335" customFormat="1" ht="62.4">
      <c r="A120" s="356" t="s">
        <v>357</v>
      </c>
      <c r="B120" s="219" t="s">
        <v>1271</v>
      </c>
      <c r="C120" s="357" t="s">
        <v>1242</v>
      </c>
      <c r="D120" s="356">
        <v>6500</v>
      </c>
      <c r="E120" s="362">
        <v>6800</v>
      </c>
      <c r="F120" s="362">
        <v>6800</v>
      </c>
      <c r="G120" s="341"/>
    </row>
    <row r="121" spans="1:10" s="335" customFormat="1" ht="78">
      <c r="A121" s="356" t="s">
        <v>361</v>
      </c>
      <c r="B121" s="219" t="s">
        <v>1272</v>
      </c>
      <c r="C121" s="357" t="s">
        <v>1247</v>
      </c>
      <c r="D121" s="356">
        <v>71</v>
      </c>
      <c r="E121" s="362">
        <v>81</v>
      </c>
      <c r="F121" s="362">
        <v>81</v>
      </c>
      <c r="G121" s="341"/>
    </row>
    <row r="122" spans="1:10" s="335" customFormat="1" ht="46.8">
      <c r="A122" s="356" t="s">
        <v>365</v>
      </c>
      <c r="B122" s="219" t="s">
        <v>1273</v>
      </c>
      <c r="C122" s="357" t="s">
        <v>1247</v>
      </c>
      <c r="D122" s="356">
        <v>3</v>
      </c>
      <c r="E122" s="362">
        <v>14</v>
      </c>
      <c r="F122" s="362">
        <v>14</v>
      </c>
      <c r="G122" s="341"/>
    </row>
    <row r="123" spans="1:10" s="335" customFormat="1" ht="93.6">
      <c r="A123" s="356" t="s">
        <v>367</v>
      </c>
      <c r="B123" s="219" t="s">
        <v>1274</v>
      </c>
      <c r="C123" s="357" t="s">
        <v>1275</v>
      </c>
      <c r="D123" s="356">
        <v>8511</v>
      </c>
      <c r="E123" s="362">
        <v>8511</v>
      </c>
      <c r="F123" s="362">
        <v>8511</v>
      </c>
      <c r="G123" s="341"/>
    </row>
    <row r="124" spans="1:10" s="335" customFormat="1" ht="21.6" customHeight="1">
      <c r="A124" s="404" t="s">
        <v>1279</v>
      </c>
      <c r="B124" s="405"/>
      <c r="C124" s="405"/>
      <c r="D124" s="405"/>
      <c r="E124" s="405"/>
      <c r="F124" s="405"/>
      <c r="G124" s="406"/>
    </row>
    <row r="125" spans="1:10" s="335" customFormat="1" ht="31.2">
      <c r="A125" s="26" t="s">
        <v>2</v>
      </c>
      <c r="B125" s="368" t="s">
        <v>1280</v>
      </c>
      <c r="C125" s="369" t="s">
        <v>1201</v>
      </c>
      <c r="D125" s="370">
        <v>117.1</v>
      </c>
      <c r="E125" s="371">
        <v>102.9</v>
      </c>
      <c r="F125" s="372">
        <v>108.2</v>
      </c>
      <c r="G125" s="373"/>
    </row>
    <row r="126" spans="1:10" s="335" customFormat="1" ht="31.2">
      <c r="A126" s="87" t="s">
        <v>49</v>
      </c>
      <c r="B126" s="368" t="s">
        <v>1281</v>
      </c>
      <c r="C126" s="369" t="s">
        <v>1201</v>
      </c>
      <c r="D126" s="370">
        <v>100.1</v>
      </c>
      <c r="E126" s="371">
        <v>100.2</v>
      </c>
      <c r="F126" s="371">
        <v>100.2</v>
      </c>
      <c r="G126" s="373"/>
    </row>
    <row r="127" spans="1:10" s="335" customFormat="1" ht="31.2">
      <c r="A127" s="87" t="s">
        <v>388</v>
      </c>
      <c r="B127" s="368" t="s">
        <v>1282</v>
      </c>
      <c r="C127" s="374" t="s">
        <v>1201</v>
      </c>
      <c r="D127" s="370">
        <v>104.2</v>
      </c>
      <c r="E127" s="371">
        <v>104.3</v>
      </c>
      <c r="F127" s="372">
        <v>104.3</v>
      </c>
      <c r="G127" s="373"/>
    </row>
    <row r="128" spans="1:10" s="335" customFormat="1" ht="46.8">
      <c r="A128" s="87" t="s">
        <v>1181</v>
      </c>
      <c r="B128" s="375" t="s">
        <v>1283</v>
      </c>
      <c r="C128" s="376" t="s">
        <v>1284</v>
      </c>
      <c r="D128" s="370">
        <v>1901</v>
      </c>
      <c r="E128" s="377">
        <v>1595</v>
      </c>
      <c r="F128" s="372">
        <v>962</v>
      </c>
      <c r="G128" s="378"/>
    </row>
    <row r="129" spans="1:7" s="335" customFormat="1" ht="104.4" customHeight="1">
      <c r="A129" s="87" t="s">
        <v>1183</v>
      </c>
      <c r="B129" s="40" t="s">
        <v>1285</v>
      </c>
      <c r="C129" s="374" t="s">
        <v>1201</v>
      </c>
      <c r="D129" s="370">
        <v>100</v>
      </c>
      <c r="E129" s="371">
        <v>100</v>
      </c>
      <c r="F129" s="371">
        <v>100</v>
      </c>
      <c r="G129" s="373"/>
    </row>
    <row r="130" spans="1:7" s="335" customFormat="1" ht="53.4" customHeight="1">
      <c r="A130" s="379" t="s">
        <v>1286</v>
      </c>
      <c r="B130" s="380"/>
      <c r="C130" s="380"/>
      <c r="D130" s="380"/>
      <c r="E130" s="380"/>
      <c r="F130" s="380"/>
      <c r="G130" s="381"/>
    </row>
    <row r="131" spans="1:7" s="335" customFormat="1" ht="31.2">
      <c r="A131" s="382" t="s">
        <v>257</v>
      </c>
      <c r="B131" s="368" t="s">
        <v>1282</v>
      </c>
      <c r="C131" s="382" t="s">
        <v>1201</v>
      </c>
      <c r="D131" s="371">
        <v>104.2</v>
      </c>
      <c r="E131" s="371">
        <v>104.3</v>
      </c>
      <c r="F131" s="383" t="s">
        <v>1287</v>
      </c>
      <c r="G131" s="341"/>
    </row>
    <row r="132" spans="1:7" s="335" customFormat="1" ht="90" customHeight="1">
      <c r="A132" s="382" t="s">
        <v>268</v>
      </c>
      <c r="B132" s="368" t="s">
        <v>1288</v>
      </c>
      <c r="C132" s="382" t="s">
        <v>1289</v>
      </c>
      <c r="D132" s="384">
        <v>266</v>
      </c>
      <c r="E132" s="371">
        <v>286.7</v>
      </c>
      <c r="F132" s="383" t="s">
        <v>1290</v>
      </c>
      <c r="G132" s="341"/>
    </row>
    <row r="133" spans="1:7" s="335" customFormat="1" ht="100.8" customHeight="1">
      <c r="A133" s="382" t="s">
        <v>1291</v>
      </c>
      <c r="B133" s="40" t="s">
        <v>1285</v>
      </c>
      <c r="C133" s="374" t="s">
        <v>1201</v>
      </c>
      <c r="D133" s="371">
        <v>100</v>
      </c>
      <c r="E133" s="371">
        <v>100</v>
      </c>
      <c r="F133" s="383" t="s">
        <v>284</v>
      </c>
      <c r="G133" s="341"/>
    </row>
    <row r="134" spans="1:7" ht="31.8" customHeight="1">
      <c r="A134" s="385" t="s">
        <v>1292</v>
      </c>
      <c r="B134" s="380"/>
      <c r="C134" s="380"/>
      <c r="D134" s="380"/>
      <c r="E134" s="380"/>
      <c r="F134" s="380"/>
      <c r="G134" s="381"/>
    </row>
    <row r="135" spans="1:7" s="335" customFormat="1" ht="75.599999999999994" customHeight="1">
      <c r="A135" s="382" t="s">
        <v>1230</v>
      </c>
      <c r="B135" s="368" t="s">
        <v>1293</v>
      </c>
      <c r="C135" s="341" t="s">
        <v>1294</v>
      </c>
      <c r="D135" s="371">
        <v>11</v>
      </c>
      <c r="E135" s="378" t="s">
        <v>281</v>
      </c>
      <c r="F135" s="383" t="s">
        <v>281</v>
      </c>
      <c r="G135" s="383"/>
    </row>
    <row r="136" spans="1:7" s="335" customFormat="1" ht="88.8" customHeight="1">
      <c r="A136" s="26" t="s">
        <v>1295</v>
      </c>
      <c r="B136" s="40" t="s">
        <v>1296</v>
      </c>
      <c r="C136" s="12" t="s">
        <v>1289</v>
      </c>
      <c r="D136" s="371">
        <v>12</v>
      </c>
      <c r="E136" s="378" t="s">
        <v>281</v>
      </c>
      <c r="F136" s="383" t="s">
        <v>281</v>
      </c>
      <c r="G136" s="383"/>
    </row>
    <row r="137" spans="1:7" ht="45.6" customHeight="1">
      <c r="A137" s="386" t="s">
        <v>1297</v>
      </c>
      <c r="B137" s="387"/>
      <c r="C137" s="387"/>
      <c r="D137" s="387"/>
      <c r="E137" s="387"/>
      <c r="F137" s="387"/>
      <c r="G137" s="388"/>
    </row>
    <row r="138" spans="1:7" ht="46.8">
      <c r="A138" s="383" t="s">
        <v>1298</v>
      </c>
      <c r="B138" s="389" t="s">
        <v>1299</v>
      </c>
      <c r="C138" s="383" t="s">
        <v>1289</v>
      </c>
      <c r="D138" s="390">
        <v>1</v>
      </c>
      <c r="E138" s="378" t="s">
        <v>2</v>
      </c>
      <c r="F138" s="373" t="s">
        <v>2</v>
      </c>
      <c r="G138" s="373"/>
    </row>
    <row r="139" spans="1:7" ht="218.4">
      <c r="A139" s="383" t="s">
        <v>1240</v>
      </c>
      <c r="B139" s="391" t="s">
        <v>1300</v>
      </c>
      <c r="C139" s="383" t="s">
        <v>1201</v>
      </c>
      <c r="D139" s="390">
        <v>100</v>
      </c>
      <c r="E139" s="392">
        <v>100</v>
      </c>
      <c r="F139" s="373" t="s">
        <v>284</v>
      </c>
      <c r="G139" s="373"/>
    </row>
    <row r="140" spans="1:7" ht="35.4" customHeight="1">
      <c r="A140" s="393" t="s">
        <v>1301</v>
      </c>
      <c r="B140" s="394"/>
      <c r="C140" s="394"/>
      <c r="D140" s="394"/>
      <c r="E140" s="394"/>
      <c r="F140" s="394"/>
      <c r="G140" s="395"/>
    </row>
    <row r="141" spans="1:7" ht="76.8" customHeight="1">
      <c r="A141" s="373" t="s">
        <v>1261</v>
      </c>
      <c r="B141" s="396" t="s">
        <v>1302</v>
      </c>
      <c r="C141" s="373" t="s">
        <v>1201</v>
      </c>
      <c r="D141" s="371">
        <v>0</v>
      </c>
      <c r="E141" s="378" t="s">
        <v>766</v>
      </c>
      <c r="F141" s="373" t="s">
        <v>766</v>
      </c>
      <c r="G141" s="397"/>
    </row>
    <row r="142" spans="1:7" ht="91.8" customHeight="1">
      <c r="A142" s="398" t="s">
        <v>1262</v>
      </c>
      <c r="B142" s="399" t="s">
        <v>1303</v>
      </c>
      <c r="C142" s="373" t="s">
        <v>1201</v>
      </c>
      <c r="D142" s="371">
        <v>71.599999999999994</v>
      </c>
      <c r="E142" s="371">
        <v>69</v>
      </c>
      <c r="F142" s="400" t="s">
        <v>1304</v>
      </c>
      <c r="G142" s="401"/>
    </row>
    <row r="143" spans="1:7" ht="35.4" customHeight="1">
      <c r="A143" s="402" t="s">
        <v>1305</v>
      </c>
      <c r="B143" s="402"/>
      <c r="C143" s="402"/>
      <c r="D143" s="402"/>
      <c r="E143" s="402"/>
      <c r="F143" s="402"/>
      <c r="G143" s="402"/>
    </row>
    <row r="144" spans="1:7" ht="88.2" customHeight="1">
      <c r="A144" s="373" t="s">
        <v>348</v>
      </c>
      <c r="B144" s="396" t="s">
        <v>1306</v>
      </c>
      <c r="C144" s="373" t="s">
        <v>1201</v>
      </c>
      <c r="D144" s="371">
        <v>43.3</v>
      </c>
      <c r="E144" s="378" t="s">
        <v>1307</v>
      </c>
      <c r="F144" s="373" t="s">
        <v>1308</v>
      </c>
      <c r="G144" s="397"/>
    </row>
    <row r="145" spans="1:7" ht="35.4" customHeight="1">
      <c r="A145" s="393" t="s">
        <v>1309</v>
      </c>
      <c r="B145" s="394"/>
      <c r="C145" s="394"/>
      <c r="D145" s="394"/>
      <c r="E145" s="394"/>
      <c r="F145" s="394"/>
      <c r="G145" s="395"/>
    </row>
    <row r="146" spans="1:7" ht="55.2" customHeight="1">
      <c r="A146" s="373" t="s">
        <v>1269</v>
      </c>
      <c r="B146" s="396" t="s">
        <v>1310</v>
      </c>
      <c r="C146" s="373" t="s">
        <v>1201</v>
      </c>
      <c r="D146" s="378" t="s">
        <v>1311</v>
      </c>
      <c r="E146" s="378" t="s">
        <v>1311</v>
      </c>
      <c r="F146" s="378" t="s">
        <v>1311</v>
      </c>
      <c r="G146" s="397"/>
    </row>
    <row r="147" spans="1:7" ht="66" customHeight="1">
      <c r="A147" s="373" t="s">
        <v>357</v>
      </c>
      <c r="B147" s="396" t="s">
        <v>1312</v>
      </c>
      <c r="C147" s="373" t="s">
        <v>1201</v>
      </c>
      <c r="D147" s="371">
        <v>1.3</v>
      </c>
      <c r="E147" s="371">
        <v>1.3</v>
      </c>
      <c r="F147" s="371">
        <v>1.3</v>
      </c>
      <c r="G147" s="403"/>
    </row>
    <row r="148" spans="1:7" s="366" customFormat="1" ht="43.8" customHeight="1">
      <c r="A148" s="407" t="s">
        <v>1313</v>
      </c>
      <c r="B148" s="364"/>
      <c r="C148" s="364"/>
      <c r="D148" s="364"/>
      <c r="E148" s="364"/>
      <c r="F148" s="364"/>
      <c r="G148" s="365"/>
    </row>
    <row r="149" spans="1:7" ht="62.4">
      <c r="A149" s="26" t="s">
        <v>2</v>
      </c>
      <c r="B149" s="87" t="s">
        <v>1314</v>
      </c>
      <c r="C149" s="408" t="s">
        <v>1315</v>
      </c>
      <c r="D149" s="409">
        <v>106</v>
      </c>
      <c r="E149" s="196" t="s">
        <v>558</v>
      </c>
      <c r="F149" s="409">
        <v>101.3</v>
      </c>
      <c r="G149" s="196"/>
    </row>
    <row r="150" spans="1:7" ht="46.8">
      <c r="A150" s="87" t="s">
        <v>49</v>
      </c>
      <c r="B150" s="87" t="s">
        <v>1316</v>
      </c>
      <c r="C150" s="408" t="s">
        <v>1317</v>
      </c>
      <c r="D150" s="409">
        <v>25.6</v>
      </c>
      <c r="E150" s="26" t="s">
        <v>1202</v>
      </c>
      <c r="F150" s="409">
        <v>17.309999999999999</v>
      </c>
      <c r="G150" s="196"/>
    </row>
    <row r="151" spans="1:7" ht="40.5" customHeight="1">
      <c r="A151" s="87" t="s">
        <v>388</v>
      </c>
      <c r="B151" s="87" t="s">
        <v>1318</v>
      </c>
      <c r="C151" s="408" t="s">
        <v>1319</v>
      </c>
      <c r="D151" s="409">
        <v>46177.3</v>
      </c>
      <c r="E151" s="26" t="s">
        <v>1320</v>
      </c>
      <c r="F151" s="409">
        <v>53279.7</v>
      </c>
      <c r="G151" s="196"/>
    </row>
    <row r="152" spans="1:7" ht="15.6">
      <c r="A152" s="113" t="s">
        <v>23</v>
      </c>
      <c r="B152" s="114"/>
      <c r="C152" s="114"/>
      <c r="D152" s="114"/>
      <c r="E152" s="114"/>
      <c r="F152" s="114"/>
      <c r="G152" s="115"/>
    </row>
    <row r="153" spans="1:7" ht="30" customHeight="1">
      <c r="A153" s="87" t="s">
        <v>1181</v>
      </c>
      <c r="B153" s="410" t="s">
        <v>1321</v>
      </c>
      <c r="C153" s="87" t="s">
        <v>1322</v>
      </c>
      <c r="D153" s="196" t="s">
        <v>1323</v>
      </c>
      <c r="E153" s="410" t="s">
        <v>1324</v>
      </c>
      <c r="F153" s="196" t="s">
        <v>1325</v>
      </c>
      <c r="G153" s="196"/>
    </row>
    <row r="154" spans="1:7" ht="50.25" customHeight="1">
      <c r="A154" s="87" t="s">
        <v>1183</v>
      </c>
      <c r="B154" s="410" t="s">
        <v>1326</v>
      </c>
      <c r="C154" s="87" t="s">
        <v>1322</v>
      </c>
      <c r="D154" s="196" t="s">
        <v>1327</v>
      </c>
      <c r="E154" s="410" t="s">
        <v>1328</v>
      </c>
      <c r="F154" s="196" t="s">
        <v>1329</v>
      </c>
      <c r="G154" s="196"/>
    </row>
    <row r="155" spans="1:7" ht="42.75" customHeight="1">
      <c r="A155" s="87" t="s">
        <v>372</v>
      </c>
      <c r="B155" s="410" t="s">
        <v>1330</v>
      </c>
      <c r="C155" s="87" t="s">
        <v>1322</v>
      </c>
      <c r="D155" s="196" t="s">
        <v>1331</v>
      </c>
      <c r="E155" s="410" t="s">
        <v>694</v>
      </c>
      <c r="F155" s="196" t="s">
        <v>1332</v>
      </c>
      <c r="G155" s="196"/>
    </row>
    <row r="156" spans="1:7" ht="15.6">
      <c r="A156" s="113" t="s">
        <v>1333</v>
      </c>
      <c r="B156" s="114"/>
      <c r="C156" s="114"/>
      <c r="D156" s="114"/>
      <c r="E156" s="114"/>
      <c r="F156" s="114"/>
      <c r="G156" s="115"/>
    </row>
    <row r="157" spans="1:7" ht="36">
      <c r="A157" s="87" t="s">
        <v>1187</v>
      </c>
      <c r="B157" s="411" t="s">
        <v>1334</v>
      </c>
      <c r="C157" s="87" t="s">
        <v>1322</v>
      </c>
      <c r="D157" s="196" t="s">
        <v>1335</v>
      </c>
      <c r="E157" s="79">
        <v>10.4</v>
      </c>
      <c r="F157" s="196" t="s">
        <v>1336</v>
      </c>
      <c r="G157" s="196"/>
    </row>
    <row r="158" spans="1:7" ht="36">
      <c r="A158" s="87" t="s">
        <v>1189</v>
      </c>
      <c r="B158" s="411" t="s">
        <v>1337</v>
      </c>
      <c r="C158" s="87" t="s">
        <v>1322</v>
      </c>
      <c r="D158" s="196" t="s">
        <v>1338</v>
      </c>
      <c r="E158" s="79">
        <v>33.5</v>
      </c>
      <c r="F158" s="196" t="s">
        <v>1339</v>
      </c>
      <c r="G158" s="196"/>
    </row>
    <row r="159" spans="1:7" ht="29.25" customHeight="1">
      <c r="A159" s="87" t="s">
        <v>1192</v>
      </c>
      <c r="B159" s="411" t="s">
        <v>1340</v>
      </c>
      <c r="C159" s="87" t="s">
        <v>1322</v>
      </c>
      <c r="D159" s="196" t="s">
        <v>1341</v>
      </c>
      <c r="E159" s="79">
        <v>1275</v>
      </c>
      <c r="F159" s="196" t="s">
        <v>1342</v>
      </c>
      <c r="G159" s="196"/>
    </row>
    <row r="160" spans="1:7" ht="15.6">
      <c r="A160" s="113" t="s">
        <v>131</v>
      </c>
      <c r="B160" s="114"/>
      <c r="C160" s="114"/>
      <c r="D160" s="114"/>
      <c r="E160" s="114"/>
      <c r="F160" s="114"/>
      <c r="G160" s="115"/>
    </row>
    <row r="161" spans="1:7" ht="31.2">
      <c r="A161" s="87" t="s">
        <v>697</v>
      </c>
      <c r="B161" s="26" t="s">
        <v>1343</v>
      </c>
      <c r="C161" s="87" t="s">
        <v>1344</v>
      </c>
      <c r="D161" s="196" t="s">
        <v>1345</v>
      </c>
      <c r="E161" s="87" t="s">
        <v>1346</v>
      </c>
      <c r="F161" s="196" t="s">
        <v>1347</v>
      </c>
      <c r="G161" s="196"/>
    </row>
    <row r="162" spans="1:7" ht="15.6">
      <c r="A162" s="113" t="s">
        <v>132</v>
      </c>
      <c r="B162" s="114"/>
      <c r="C162" s="114"/>
      <c r="D162" s="114"/>
      <c r="E162" s="114"/>
      <c r="F162" s="114"/>
      <c r="G162" s="115"/>
    </row>
    <row r="163" spans="1:7" ht="126">
      <c r="A163" s="87" t="s">
        <v>1197</v>
      </c>
      <c r="B163" s="411" t="s">
        <v>1348</v>
      </c>
      <c r="C163" s="87" t="s">
        <v>1289</v>
      </c>
      <c r="D163" s="196" t="s">
        <v>2</v>
      </c>
      <c r="E163" s="87" t="s">
        <v>2</v>
      </c>
      <c r="F163" s="196" t="s">
        <v>2</v>
      </c>
      <c r="G163" s="196"/>
    </row>
    <row r="164" spans="1:7" ht="15.6">
      <c r="A164" s="113" t="s">
        <v>638</v>
      </c>
      <c r="B164" s="114"/>
      <c r="C164" s="114"/>
      <c r="D164" s="114"/>
      <c r="E164" s="114"/>
      <c r="F164" s="114"/>
      <c r="G164" s="115"/>
    </row>
    <row r="165" spans="1:7" ht="46.8">
      <c r="A165" s="87" t="s">
        <v>281</v>
      </c>
      <c r="B165" s="26" t="s">
        <v>1349</v>
      </c>
      <c r="C165" s="8" t="s">
        <v>1350</v>
      </c>
      <c r="D165" s="196" t="s">
        <v>1351</v>
      </c>
      <c r="E165" s="87" t="s">
        <v>1351</v>
      </c>
      <c r="F165" s="196" t="s">
        <v>1351</v>
      </c>
      <c r="G165" s="196"/>
    </row>
    <row r="166" spans="1:7" ht="15.6">
      <c r="A166" s="113" t="s">
        <v>652</v>
      </c>
      <c r="B166" s="114"/>
      <c r="C166" s="114"/>
      <c r="D166" s="114"/>
      <c r="E166" s="114"/>
      <c r="F166" s="114"/>
      <c r="G166" s="115"/>
    </row>
    <row r="167" spans="1:7" ht="23.25" customHeight="1">
      <c r="A167" s="87" t="s">
        <v>1202</v>
      </c>
      <c r="B167" s="26" t="s">
        <v>1352</v>
      </c>
      <c r="C167" s="8" t="s">
        <v>1289</v>
      </c>
      <c r="D167" s="196" t="s">
        <v>49</v>
      </c>
      <c r="E167" s="87" t="s">
        <v>49</v>
      </c>
      <c r="F167" s="196" t="s">
        <v>49</v>
      </c>
      <c r="G167" s="196"/>
    </row>
    <row r="168" spans="1:7" ht="15.6">
      <c r="A168" s="113" t="s">
        <v>1104</v>
      </c>
      <c r="B168" s="114"/>
      <c r="C168" s="114"/>
      <c r="D168" s="114"/>
      <c r="E168" s="114"/>
      <c r="F168" s="114"/>
      <c r="G168" s="115"/>
    </row>
    <row r="169" spans="1:7" ht="46.8">
      <c r="A169" s="87" t="s">
        <v>1205</v>
      </c>
      <c r="B169" s="26" t="s">
        <v>1353</v>
      </c>
      <c r="C169" s="8" t="s">
        <v>1289</v>
      </c>
      <c r="D169" s="196" t="s">
        <v>49</v>
      </c>
      <c r="E169" s="87" t="s">
        <v>49</v>
      </c>
      <c r="F169" s="196" t="s">
        <v>49</v>
      </c>
      <c r="G169" s="196"/>
    </row>
    <row r="170" spans="1:7" ht="15.6">
      <c r="A170" s="113" t="s">
        <v>1117</v>
      </c>
      <c r="B170" s="114"/>
      <c r="C170" s="114"/>
      <c r="D170" s="114"/>
      <c r="E170" s="114"/>
      <c r="F170" s="114"/>
      <c r="G170" s="115"/>
    </row>
    <row r="171" spans="1:7" ht="46.8">
      <c r="A171" s="87" t="s">
        <v>1208</v>
      </c>
      <c r="B171" s="26" t="s">
        <v>1354</v>
      </c>
      <c r="C171" s="8" t="s">
        <v>1317</v>
      </c>
      <c r="D171" s="196" t="s">
        <v>284</v>
      </c>
      <c r="E171" s="87" t="s">
        <v>284</v>
      </c>
      <c r="F171" s="196" t="s">
        <v>284</v>
      </c>
      <c r="G171" s="196"/>
    </row>
    <row r="172" spans="1:7" ht="15.6">
      <c r="A172" s="113" t="s">
        <v>1123</v>
      </c>
      <c r="B172" s="114"/>
      <c r="C172" s="114"/>
      <c r="D172" s="114"/>
      <c r="E172" s="114"/>
      <c r="F172" s="114"/>
      <c r="G172" s="115"/>
    </row>
    <row r="173" spans="1:7" ht="76.5" customHeight="1">
      <c r="A173" s="87" t="s">
        <v>1355</v>
      </c>
      <c r="B173" s="26" t="s">
        <v>1356</v>
      </c>
      <c r="C173" s="8" t="s">
        <v>1317</v>
      </c>
      <c r="D173" s="196" t="s">
        <v>1357</v>
      </c>
      <c r="E173" s="87" t="s">
        <v>1358</v>
      </c>
      <c r="F173" s="196" t="s">
        <v>1358</v>
      </c>
      <c r="G173" s="196"/>
    </row>
    <row r="174" spans="1:7" s="335" customFormat="1" ht="54.75" customHeight="1">
      <c r="A174" s="412" t="s">
        <v>1359</v>
      </c>
      <c r="B174" s="413"/>
      <c r="C174" s="413"/>
      <c r="D174" s="413"/>
      <c r="E174" s="413"/>
      <c r="F174" s="413"/>
      <c r="G174" s="414"/>
    </row>
    <row r="175" spans="1:7" s="335" customFormat="1" ht="69.75" customHeight="1">
      <c r="A175" s="26" t="s">
        <v>2</v>
      </c>
      <c r="B175" s="415" t="s">
        <v>1360</v>
      </c>
      <c r="C175" s="416" t="s">
        <v>1201</v>
      </c>
      <c r="D175" s="7" t="s">
        <v>1361</v>
      </c>
      <c r="E175" s="7" t="s">
        <v>1361</v>
      </c>
      <c r="F175" s="7" t="s">
        <v>1361</v>
      </c>
      <c r="G175" s="12"/>
    </row>
    <row r="176" spans="1:7" s="335" customFormat="1" ht="75.75" customHeight="1">
      <c r="A176" s="87" t="s">
        <v>49</v>
      </c>
      <c r="B176" s="417" t="s">
        <v>1362</v>
      </c>
      <c r="C176" s="416" t="s">
        <v>1201</v>
      </c>
      <c r="D176" s="7" t="s">
        <v>1363</v>
      </c>
      <c r="E176" s="7" t="s">
        <v>1363</v>
      </c>
      <c r="F176" s="7" t="s">
        <v>1363</v>
      </c>
      <c r="G176" s="12"/>
    </row>
    <row r="177" spans="1:7" s="335" customFormat="1" ht="40.5" customHeight="1">
      <c r="A177" s="87" t="s">
        <v>388</v>
      </c>
      <c r="B177" s="418" t="s">
        <v>1364</v>
      </c>
      <c r="C177" s="416" t="s">
        <v>1365</v>
      </c>
      <c r="D177" s="7" t="s">
        <v>1366</v>
      </c>
      <c r="E177" s="7" t="s">
        <v>1367</v>
      </c>
      <c r="F177" s="7" t="s">
        <v>1367</v>
      </c>
      <c r="G177" s="12"/>
    </row>
    <row r="178" spans="1:7" s="335" customFormat="1" ht="23.25" customHeight="1">
      <c r="A178" s="419" t="s">
        <v>1368</v>
      </c>
      <c r="B178" s="420"/>
      <c r="C178" s="420"/>
      <c r="D178" s="420"/>
      <c r="E178" s="420"/>
      <c r="F178" s="420"/>
      <c r="G178" s="421"/>
    </row>
    <row r="179" spans="1:7" s="335" customFormat="1" ht="15.6" hidden="1">
      <c r="A179" s="382" t="s">
        <v>5</v>
      </c>
      <c r="B179" s="26" t="s">
        <v>1369</v>
      </c>
      <c r="C179" s="341"/>
      <c r="D179" s="341"/>
      <c r="E179" s="341"/>
      <c r="F179" s="341"/>
      <c r="G179" s="341"/>
    </row>
    <row r="180" spans="1:7" s="335" customFormat="1" ht="15.6" hidden="1">
      <c r="A180" s="382" t="s">
        <v>5</v>
      </c>
      <c r="B180" s="26" t="s">
        <v>1370</v>
      </c>
      <c r="C180" s="341"/>
      <c r="D180" s="341"/>
      <c r="E180" s="341"/>
      <c r="F180" s="341"/>
      <c r="G180" s="341"/>
    </row>
    <row r="181" spans="1:7" s="335" customFormat="1" ht="15.6" hidden="1">
      <c r="A181" s="382" t="s">
        <v>5</v>
      </c>
      <c r="B181" s="26" t="s">
        <v>5</v>
      </c>
      <c r="C181" s="341"/>
      <c r="D181" s="341"/>
      <c r="E181" s="341"/>
      <c r="F181" s="341"/>
      <c r="G181" s="341"/>
    </row>
    <row r="182" spans="1:7" ht="40.5" customHeight="1">
      <c r="A182" s="386" t="s">
        <v>1371</v>
      </c>
      <c r="B182" s="387"/>
      <c r="C182" s="387"/>
      <c r="D182" s="387"/>
      <c r="E182" s="387"/>
      <c r="F182" s="387"/>
      <c r="G182" s="388"/>
    </row>
    <row r="183" spans="1:7" ht="143.25" customHeight="1">
      <c r="A183" s="26" t="s">
        <v>258</v>
      </c>
      <c r="B183" s="417" t="s">
        <v>1372</v>
      </c>
      <c r="C183" s="341" t="s">
        <v>1373</v>
      </c>
      <c r="D183" s="422" t="s">
        <v>1374</v>
      </c>
      <c r="E183" s="422" t="s">
        <v>1374</v>
      </c>
      <c r="F183" s="422" t="s">
        <v>1374</v>
      </c>
      <c r="G183" s="341"/>
    </row>
    <row r="184" spans="1:7" ht="40.5" customHeight="1">
      <c r="A184" s="386" t="s">
        <v>1375</v>
      </c>
      <c r="B184" s="387"/>
      <c r="C184" s="387"/>
      <c r="D184" s="387"/>
      <c r="E184" s="387"/>
      <c r="F184" s="387"/>
      <c r="G184" s="388"/>
    </row>
    <row r="185" spans="1:7" ht="55.5" customHeight="1">
      <c r="A185" s="26" t="s">
        <v>277</v>
      </c>
      <c r="B185" s="415" t="s">
        <v>1376</v>
      </c>
      <c r="C185" s="341" t="s">
        <v>1377</v>
      </c>
      <c r="D185" s="341" t="s">
        <v>1378</v>
      </c>
      <c r="E185" s="341" t="s">
        <v>1378</v>
      </c>
      <c r="F185" s="341" t="s">
        <v>1378</v>
      </c>
      <c r="G185" s="341"/>
    </row>
    <row r="186" spans="1:7" ht="40.5" customHeight="1">
      <c r="A186" s="386" t="s">
        <v>1379</v>
      </c>
      <c r="B186" s="387"/>
      <c r="C186" s="387"/>
      <c r="D186" s="387"/>
      <c r="E186" s="387"/>
      <c r="F186" s="387"/>
      <c r="G186" s="388"/>
    </row>
    <row r="187" spans="1:7" ht="62.4">
      <c r="A187" s="423" t="s">
        <v>1380</v>
      </c>
      <c r="B187" s="417" t="s">
        <v>1381</v>
      </c>
      <c r="C187" s="341" t="s">
        <v>1373</v>
      </c>
      <c r="D187" s="341" t="s">
        <v>1382</v>
      </c>
      <c r="E187" s="341" t="s">
        <v>1382</v>
      </c>
      <c r="F187" s="341" t="s">
        <v>1382</v>
      </c>
      <c r="G187" s="341"/>
    </row>
    <row r="188" spans="1:7" ht="93.6">
      <c r="A188" s="423" t="s">
        <v>1383</v>
      </c>
      <c r="B188" s="417" t="s">
        <v>1384</v>
      </c>
      <c r="C188" s="424" t="s">
        <v>1373</v>
      </c>
      <c r="D188" s="425" t="s">
        <v>1385</v>
      </c>
      <c r="E188" s="425" t="s">
        <v>1385</v>
      </c>
      <c r="F188" s="425" t="s">
        <v>1385</v>
      </c>
      <c r="G188" s="25"/>
    </row>
    <row r="189" spans="1:7" ht="93.6">
      <c r="A189" s="423" t="s">
        <v>1386</v>
      </c>
      <c r="B189" s="415" t="s">
        <v>1387</v>
      </c>
      <c r="C189" s="424" t="s">
        <v>1373</v>
      </c>
      <c r="D189" s="425" t="s">
        <v>1388</v>
      </c>
      <c r="E189" s="425" t="s">
        <v>1388</v>
      </c>
      <c r="F189" s="425" t="s">
        <v>1388</v>
      </c>
      <c r="G189" s="25"/>
    </row>
    <row r="190" spans="1:7" ht="40.5" customHeight="1">
      <c r="A190" s="426" t="s">
        <v>1389</v>
      </c>
      <c r="B190" s="427"/>
      <c r="C190" s="427"/>
      <c r="D190" s="427"/>
      <c r="E190" s="427"/>
      <c r="F190" s="427"/>
      <c r="G190" s="428"/>
    </row>
    <row r="191" spans="1:7" ht="46.8">
      <c r="A191" s="26" t="s">
        <v>1390</v>
      </c>
      <c r="B191" s="415" t="s">
        <v>1391</v>
      </c>
      <c r="C191" s="341" t="s">
        <v>1201</v>
      </c>
      <c r="D191" s="422" t="s">
        <v>1392</v>
      </c>
      <c r="E191" s="422" t="s">
        <v>1392</v>
      </c>
      <c r="F191" s="422" t="s">
        <v>1392</v>
      </c>
      <c r="G191" s="341"/>
    </row>
    <row r="192" spans="1:7" ht="34.5" customHeight="1">
      <c r="A192" s="386" t="s">
        <v>1393</v>
      </c>
      <c r="B192" s="387"/>
      <c r="C192" s="387"/>
      <c r="D192" s="387"/>
      <c r="E192" s="387"/>
      <c r="F192" s="387"/>
      <c r="G192" s="388"/>
    </row>
    <row r="193" spans="1:7" ht="62.4">
      <c r="A193" s="26" t="s">
        <v>1394</v>
      </c>
      <c r="B193" s="415" t="s">
        <v>1395</v>
      </c>
      <c r="C193" s="341" t="s">
        <v>1201</v>
      </c>
      <c r="D193" s="422" t="s">
        <v>1396</v>
      </c>
      <c r="E193" s="422" t="s">
        <v>1396</v>
      </c>
      <c r="F193" s="422" t="s">
        <v>1396</v>
      </c>
      <c r="G193" s="341"/>
    </row>
    <row r="194" spans="1:7" ht="34.5" customHeight="1">
      <c r="A194" s="386" t="s">
        <v>1397</v>
      </c>
      <c r="B194" s="387"/>
      <c r="C194" s="387"/>
      <c r="D194" s="387"/>
      <c r="E194" s="387"/>
      <c r="F194" s="387"/>
      <c r="G194" s="388"/>
    </row>
    <row r="195" spans="1:7" ht="31.2">
      <c r="A195" s="26" t="s">
        <v>1398</v>
      </c>
      <c r="B195" s="415" t="s">
        <v>1399</v>
      </c>
      <c r="C195" s="429" t="s">
        <v>1201</v>
      </c>
      <c r="D195" s="341" t="s">
        <v>284</v>
      </c>
      <c r="E195" s="341" t="s">
        <v>284</v>
      </c>
      <c r="F195" s="341" t="s">
        <v>284</v>
      </c>
      <c r="G195" s="341"/>
    </row>
    <row r="196" spans="1:7" ht="39.75" customHeight="1">
      <c r="A196" s="386" t="s">
        <v>1400</v>
      </c>
      <c r="B196" s="387"/>
      <c r="C196" s="387"/>
      <c r="D196" s="387"/>
      <c r="E196" s="387"/>
      <c r="F196" s="387"/>
      <c r="G196" s="388"/>
    </row>
    <row r="197" spans="1:7" ht="46.8">
      <c r="A197" s="26" t="s">
        <v>1401</v>
      </c>
      <c r="B197" s="415" t="s">
        <v>1402</v>
      </c>
      <c r="C197" s="341" t="s">
        <v>1377</v>
      </c>
      <c r="D197" s="341" t="s">
        <v>1378</v>
      </c>
      <c r="E197" s="341" t="s">
        <v>1378</v>
      </c>
      <c r="F197" s="341" t="s">
        <v>1378</v>
      </c>
      <c r="G197" s="341"/>
    </row>
    <row r="198" spans="1:7" ht="42" customHeight="1">
      <c r="A198" s="430" t="s">
        <v>1403</v>
      </c>
      <c r="B198" s="431"/>
      <c r="C198" s="431"/>
      <c r="D198" s="431"/>
      <c r="E198" s="431"/>
      <c r="F198" s="431"/>
      <c r="G198" s="432"/>
    </row>
    <row r="199" spans="1:7" s="335" customFormat="1" ht="15.6" hidden="1">
      <c r="A199" s="382"/>
      <c r="B199" s="26" t="s">
        <v>1404</v>
      </c>
      <c r="C199" s="341"/>
      <c r="D199" s="341"/>
      <c r="E199" s="341"/>
      <c r="F199" s="341"/>
      <c r="G199" s="341"/>
    </row>
    <row r="200" spans="1:7" s="335" customFormat="1" ht="15.6" hidden="1">
      <c r="A200" s="382"/>
      <c r="B200" s="26" t="s">
        <v>1405</v>
      </c>
      <c r="C200" s="341"/>
      <c r="D200" s="341"/>
      <c r="E200" s="341"/>
      <c r="F200" s="341"/>
      <c r="G200" s="341"/>
    </row>
    <row r="201" spans="1:7" ht="15.6" hidden="1">
      <c r="A201" s="382" t="s">
        <v>5</v>
      </c>
      <c r="B201" s="87" t="s">
        <v>5</v>
      </c>
      <c r="C201" s="25"/>
      <c r="D201" s="25"/>
      <c r="E201" s="25"/>
      <c r="F201" s="25"/>
      <c r="G201" s="25"/>
    </row>
    <row r="202" spans="1:7" ht="38.25" customHeight="1">
      <c r="A202" s="426" t="s">
        <v>1406</v>
      </c>
      <c r="B202" s="427"/>
      <c r="C202" s="427"/>
      <c r="D202" s="427"/>
      <c r="E202" s="427"/>
      <c r="F202" s="427"/>
      <c r="G202" s="428"/>
    </row>
    <row r="203" spans="1:7" ht="93.6">
      <c r="A203" s="433" t="s">
        <v>288</v>
      </c>
      <c r="B203" s="415" t="s">
        <v>1407</v>
      </c>
      <c r="C203" s="12" t="s">
        <v>1373</v>
      </c>
      <c r="D203" s="12" t="s">
        <v>1374</v>
      </c>
      <c r="E203" s="12" t="s">
        <v>1374</v>
      </c>
      <c r="F203" s="12" t="s">
        <v>1374</v>
      </c>
      <c r="G203" s="12"/>
    </row>
    <row r="204" spans="1:7" ht="45.75" customHeight="1">
      <c r="A204" s="426" t="s">
        <v>1408</v>
      </c>
      <c r="B204" s="427"/>
      <c r="C204" s="427"/>
      <c r="D204" s="427"/>
      <c r="E204" s="427"/>
      <c r="F204" s="427"/>
      <c r="G204" s="428"/>
    </row>
    <row r="205" spans="1:7" ht="124.8">
      <c r="A205" s="434" t="s">
        <v>1409</v>
      </c>
      <c r="B205" s="415" t="s">
        <v>1410</v>
      </c>
      <c r="C205" s="12" t="s">
        <v>1201</v>
      </c>
      <c r="D205" s="12" t="s">
        <v>284</v>
      </c>
      <c r="E205" s="12" t="s">
        <v>284</v>
      </c>
      <c r="F205" s="12" t="s">
        <v>284</v>
      </c>
      <c r="G205" s="12"/>
    </row>
    <row r="206" spans="1:7" ht="41.25" customHeight="1">
      <c r="A206" s="426" t="s">
        <v>1411</v>
      </c>
      <c r="B206" s="427"/>
      <c r="C206" s="427"/>
      <c r="D206" s="427"/>
      <c r="E206" s="427"/>
      <c r="F206" s="427"/>
      <c r="G206" s="428"/>
    </row>
    <row r="207" spans="1:7" ht="140.4">
      <c r="A207" s="26" t="s">
        <v>1412</v>
      </c>
      <c r="B207" s="415" t="s">
        <v>1413</v>
      </c>
      <c r="C207" s="12" t="s">
        <v>1201</v>
      </c>
      <c r="D207" s="12" t="s">
        <v>284</v>
      </c>
      <c r="E207" s="12" t="s">
        <v>284</v>
      </c>
      <c r="F207" s="12" t="s">
        <v>284</v>
      </c>
      <c r="G207" s="12"/>
    </row>
    <row r="208" spans="1:7" ht="30.75" customHeight="1">
      <c r="A208" s="386" t="s">
        <v>1414</v>
      </c>
      <c r="B208" s="387"/>
      <c r="C208" s="387"/>
      <c r="D208" s="387"/>
      <c r="E208" s="387"/>
      <c r="F208" s="387"/>
      <c r="G208" s="388"/>
    </row>
    <row r="209" spans="1:7" ht="62.4">
      <c r="A209" s="26" t="s">
        <v>1415</v>
      </c>
      <c r="B209" s="435" t="s">
        <v>1416</v>
      </c>
      <c r="C209" s="12" t="s">
        <v>1365</v>
      </c>
      <c r="D209" s="12" t="s">
        <v>1366</v>
      </c>
      <c r="E209" s="12" t="s">
        <v>1367</v>
      </c>
      <c r="F209" s="12" t="s">
        <v>1367</v>
      </c>
      <c r="G209" s="12"/>
    </row>
    <row r="210" spans="1:7" ht="36" customHeight="1">
      <c r="A210" s="386" t="s">
        <v>1417</v>
      </c>
      <c r="B210" s="387"/>
      <c r="C210" s="387"/>
      <c r="D210" s="387"/>
      <c r="E210" s="387"/>
      <c r="F210" s="387"/>
      <c r="G210" s="388"/>
    </row>
    <row r="211" spans="1:7" ht="171.6">
      <c r="A211" s="26" t="s">
        <v>1418</v>
      </c>
      <c r="B211" s="415" t="s">
        <v>1419</v>
      </c>
      <c r="C211" s="12" t="s">
        <v>1201</v>
      </c>
      <c r="D211" s="12" t="s">
        <v>284</v>
      </c>
      <c r="E211" s="12" t="s">
        <v>284</v>
      </c>
      <c r="F211" s="12" t="s">
        <v>284</v>
      </c>
      <c r="G211" s="12"/>
    </row>
    <row r="212" spans="1:7" ht="36" customHeight="1">
      <c r="A212" s="386" t="s">
        <v>1420</v>
      </c>
      <c r="B212" s="387"/>
      <c r="C212" s="387"/>
      <c r="D212" s="387"/>
      <c r="E212" s="387"/>
      <c r="F212" s="387"/>
      <c r="G212" s="388"/>
    </row>
    <row r="213" spans="1:7" ht="31.2">
      <c r="A213" s="26" t="s">
        <v>1421</v>
      </c>
      <c r="B213" s="435" t="s">
        <v>1422</v>
      </c>
      <c r="C213" s="12" t="s">
        <v>1201</v>
      </c>
      <c r="D213" s="422" t="s">
        <v>1423</v>
      </c>
      <c r="E213" s="422" t="s">
        <v>1423</v>
      </c>
      <c r="F213" s="422" t="s">
        <v>1423</v>
      </c>
      <c r="G213" s="12"/>
    </row>
    <row r="214" spans="1:7" ht="25.5" customHeight="1">
      <c r="A214" s="385" t="s">
        <v>1424</v>
      </c>
      <c r="B214" s="380"/>
      <c r="C214" s="380"/>
      <c r="D214" s="380"/>
      <c r="E214" s="380"/>
      <c r="F214" s="380"/>
      <c r="G214" s="381"/>
    </row>
    <row r="215" spans="1:7" s="335" customFormat="1" ht="15.6" hidden="1">
      <c r="A215" s="382"/>
      <c r="B215" s="26" t="s">
        <v>1404</v>
      </c>
      <c r="C215" s="341"/>
      <c r="D215" s="341"/>
      <c r="E215" s="341"/>
      <c r="F215" s="341"/>
      <c r="G215" s="341"/>
    </row>
    <row r="216" spans="1:7" s="335" customFormat="1" ht="15.6" hidden="1">
      <c r="A216" s="382"/>
      <c r="B216" s="26" t="s">
        <v>1405</v>
      </c>
      <c r="C216" s="341"/>
      <c r="D216" s="341"/>
      <c r="E216" s="341"/>
      <c r="F216" s="341"/>
      <c r="G216" s="341"/>
    </row>
    <row r="217" spans="1:7" ht="15.6" hidden="1">
      <c r="A217" s="382" t="s">
        <v>5</v>
      </c>
      <c r="B217" s="87" t="s">
        <v>5</v>
      </c>
      <c r="C217" s="25"/>
      <c r="D217" s="25"/>
      <c r="E217" s="25"/>
      <c r="F217" s="25"/>
      <c r="G217" s="25"/>
    </row>
    <row r="218" spans="1:7" ht="38.25" customHeight="1">
      <c r="A218" s="426" t="s">
        <v>1425</v>
      </c>
      <c r="B218" s="427"/>
      <c r="C218" s="427"/>
      <c r="D218" s="427"/>
      <c r="E218" s="427"/>
      <c r="F218" s="427"/>
      <c r="G218" s="428"/>
    </row>
    <row r="219" spans="1:7" ht="31.2">
      <c r="A219" s="26" t="s">
        <v>1426</v>
      </c>
      <c r="B219" s="435" t="s">
        <v>1422</v>
      </c>
      <c r="C219" s="12" t="s">
        <v>1201</v>
      </c>
      <c r="D219" s="422" t="s">
        <v>1423</v>
      </c>
      <c r="E219" s="422" t="s">
        <v>1423</v>
      </c>
      <c r="F219" s="422" t="s">
        <v>1423</v>
      </c>
      <c r="G219" s="12"/>
    </row>
  </sheetData>
  <mergeCells count="63">
    <mergeCell ref="A214:G214"/>
    <mergeCell ref="A218:G218"/>
    <mergeCell ref="A204:G204"/>
    <mergeCell ref="A206:G206"/>
    <mergeCell ref="A208:G208"/>
    <mergeCell ref="A210:G210"/>
    <mergeCell ref="A212:G212"/>
    <mergeCell ref="A192:G192"/>
    <mergeCell ref="A194:G194"/>
    <mergeCell ref="A196:G196"/>
    <mergeCell ref="A198:G198"/>
    <mergeCell ref="A202:G202"/>
    <mergeCell ref="A178:G178"/>
    <mergeCell ref="A182:G182"/>
    <mergeCell ref="A184:G184"/>
    <mergeCell ref="A186:G186"/>
    <mergeCell ref="A190:G190"/>
    <mergeCell ref="A166:G166"/>
    <mergeCell ref="A168:G168"/>
    <mergeCell ref="A170:G170"/>
    <mergeCell ref="A172:G172"/>
    <mergeCell ref="A174:G174"/>
    <mergeCell ref="A152:G152"/>
    <mergeCell ref="A156:G156"/>
    <mergeCell ref="A160:G160"/>
    <mergeCell ref="A162:G162"/>
    <mergeCell ref="A164:G164"/>
    <mergeCell ref="A137:G137"/>
    <mergeCell ref="A140:G140"/>
    <mergeCell ref="A143:G143"/>
    <mergeCell ref="A145:G145"/>
    <mergeCell ref="A148:G148"/>
    <mergeCell ref="A116:G116"/>
    <mergeCell ref="A118:J118"/>
    <mergeCell ref="A124:G124"/>
    <mergeCell ref="A130:G130"/>
    <mergeCell ref="A134:G134"/>
    <mergeCell ref="A72:G72"/>
    <mergeCell ref="A88:J88"/>
    <mergeCell ref="A98:J98"/>
    <mergeCell ref="A101:K101"/>
    <mergeCell ref="A112:J112"/>
    <mergeCell ref="A9:G9"/>
    <mergeCell ref="A13:G13"/>
    <mergeCell ref="A17:G17"/>
    <mergeCell ref="A27:G27"/>
    <mergeCell ref="A34:G34"/>
    <mergeCell ref="A35:G35"/>
    <mergeCell ref="A39:G39"/>
    <mergeCell ref="A41:G41"/>
    <mergeCell ref="A42:G42"/>
    <mergeCell ref="A46:G46"/>
    <mergeCell ref="A51:G51"/>
    <mergeCell ref="A54:G54"/>
    <mergeCell ref="A57:G57"/>
    <mergeCell ref="A58:G58"/>
    <mergeCell ref="A67:G67"/>
    <mergeCell ref="A5:A7"/>
    <mergeCell ref="B5:B7"/>
    <mergeCell ref="C5:C7"/>
    <mergeCell ref="G5:G7"/>
    <mergeCell ref="A29:G29"/>
    <mergeCell ref="A23:G23"/>
  </mergeCells>
  <phoneticPr fontId="11" type="noConversion"/>
  <pageMargins left="0.39370078740157483" right="0.39370078740157483" top="0.74803149606299213" bottom="0.3937007874015748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82"/>
  <sheetViews>
    <sheetView view="pageBreakPreview" topLeftCell="A22" zoomScale="50" zoomScaleNormal="75" zoomScaleSheetLayoutView="50" workbookViewId="0">
      <selection activeCell="G9" sqref="G9"/>
    </sheetView>
  </sheetViews>
  <sheetFormatPr defaultRowHeight="13.2"/>
  <cols>
    <col min="1" max="1" width="6.6640625" customWidth="1"/>
    <col min="2" max="2" width="24.109375" customWidth="1"/>
    <col min="3" max="3" width="38.6640625" customWidth="1"/>
    <col min="4" max="4" width="30" customWidth="1"/>
    <col min="5" max="5" width="17" customWidth="1"/>
    <col min="6" max="6" width="15.44140625" customWidth="1"/>
    <col min="7" max="7" width="14.77734375" customWidth="1"/>
    <col min="8" max="8" width="17" customWidth="1"/>
    <col min="9" max="9" width="16.109375" customWidth="1"/>
    <col min="10" max="10" width="13.88671875" customWidth="1"/>
    <col min="11" max="11" width="14.33203125" customWidth="1"/>
    <col min="12" max="12" width="44.5546875" customWidth="1"/>
    <col min="13" max="13" width="42.33203125" customWidth="1"/>
    <col min="14" max="14" width="16.33203125" customWidth="1"/>
  </cols>
  <sheetData>
    <row r="1" spans="1:14" ht="18"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17" t="s">
        <v>61</v>
      </c>
    </row>
    <row r="2" spans="1:14" ht="15.6">
      <c r="A2" s="4"/>
      <c r="B2" s="4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56.25" customHeight="1">
      <c r="A3" s="124" t="s">
        <v>1427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1:14">
      <c r="A4" s="4"/>
      <c r="B4" s="4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1.5" customHeight="1">
      <c r="A5" s="125" t="s">
        <v>1</v>
      </c>
      <c r="B5" s="49"/>
      <c r="C5" s="125" t="s">
        <v>62</v>
      </c>
      <c r="D5" s="127" t="s">
        <v>67</v>
      </c>
      <c r="E5" s="1" t="s">
        <v>52</v>
      </c>
      <c r="F5" s="1"/>
      <c r="G5" s="88" t="s">
        <v>53</v>
      </c>
      <c r="H5" s="90"/>
      <c r="I5" s="1" t="s">
        <v>63</v>
      </c>
      <c r="J5" s="1"/>
      <c r="K5" s="1"/>
      <c r="L5" s="1" t="s">
        <v>54</v>
      </c>
      <c r="M5" s="1"/>
      <c r="N5" s="129" t="s">
        <v>55</v>
      </c>
    </row>
    <row r="6" spans="1:14" ht="201.75" customHeight="1">
      <c r="A6" s="126"/>
      <c r="B6" s="50"/>
      <c r="C6" s="126"/>
      <c r="D6" s="128"/>
      <c r="E6" s="32" t="s">
        <v>56</v>
      </c>
      <c r="F6" s="32" t="s">
        <v>57</v>
      </c>
      <c r="G6" s="32" t="s">
        <v>56</v>
      </c>
      <c r="H6" s="32" t="s">
        <v>57</v>
      </c>
      <c r="I6" s="28" t="s">
        <v>68</v>
      </c>
      <c r="J6" s="34" t="s">
        <v>58</v>
      </c>
      <c r="K6" s="34" t="s">
        <v>20</v>
      </c>
      <c r="L6" s="34" t="s">
        <v>59</v>
      </c>
      <c r="M6" s="34" t="s">
        <v>60</v>
      </c>
      <c r="N6" s="129"/>
    </row>
    <row r="7" spans="1:14" s="9" customFormat="1" ht="15.75" customHeight="1">
      <c r="A7" s="28">
        <v>1</v>
      </c>
      <c r="B7" s="28">
        <v>2</v>
      </c>
      <c r="C7" s="34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</row>
    <row r="8" spans="1:14" s="438" customFormat="1" ht="103.5" customHeight="1">
      <c r="A8" s="436"/>
      <c r="B8" s="168" t="s">
        <v>30</v>
      </c>
      <c r="C8" s="166" t="s">
        <v>69</v>
      </c>
      <c r="D8" s="166" t="s">
        <v>128</v>
      </c>
      <c r="E8" s="437">
        <v>44927</v>
      </c>
      <c r="F8" s="437">
        <v>45291</v>
      </c>
      <c r="G8" s="437">
        <v>44927</v>
      </c>
      <c r="H8" s="437">
        <v>45291</v>
      </c>
      <c r="I8" s="164">
        <f>I9+I21+I37+I41+I48+I54+I65</f>
        <v>209092</v>
      </c>
      <c r="J8" s="164">
        <v>205934.91</v>
      </c>
      <c r="K8" s="164">
        <f>K9+K21+K37+K41+K48+K54+K65</f>
        <v>205934.91</v>
      </c>
      <c r="N8" s="163"/>
    </row>
    <row r="9" spans="1:14" s="9" customFormat="1" ht="124.5" customHeight="1">
      <c r="A9" s="39"/>
      <c r="B9" s="40" t="s">
        <v>0</v>
      </c>
      <c r="C9" s="55" t="s">
        <v>70</v>
      </c>
      <c r="D9" s="55" t="s">
        <v>128</v>
      </c>
      <c r="E9" s="59">
        <v>44927</v>
      </c>
      <c r="F9" s="59">
        <v>45291</v>
      </c>
      <c r="G9" s="59">
        <v>44927</v>
      </c>
      <c r="H9" s="59">
        <v>45291</v>
      </c>
      <c r="I9" s="60">
        <f>I10+I11+I20</f>
        <v>28633.02</v>
      </c>
      <c r="J9" s="60">
        <v>28507.91</v>
      </c>
      <c r="K9" s="60">
        <f>K10+K11+K20</f>
        <v>28507.91</v>
      </c>
      <c r="L9" s="28" t="s">
        <v>397</v>
      </c>
      <c r="M9" s="28" t="s">
        <v>398</v>
      </c>
      <c r="N9" s="61"/>
    </row>
    <row r="10" spans="1:14" s="9" customFormat="1" ht="178.5" customHeight="1">
      <c r="A10" s="39"/>
      <c r="B10" s="40"/>
      <c r="C10" s="40" t="s">
        <v>71</v>
      </c>
      <c r="D10" s="40" t="s">
        <v>128</v>
      </c>
      <c r="E10" s="57">
        <v>44927</v>
      </c>
      <c r="F10" s="57">
        <v>45291</v>
      </c>
      <c r="G10" s="57">
        <v>44927</v>
      </c>
      <c r="H10" s="57">
        <v>45291</v>
      </c>
      <c r="I10" s="58">
        <v>26878.36</v>
      </c>
      <c r="J10" s="58">
        <v>26753.25</v>
      </c>
      <c r="K10" s="58">
        <v>26753.25</v>
      </c>
      <c r="L10" s="28" t="s">
        <v>391</v>
      </c>
      <c r="M10" s="28" t="str">
        <f>$L$10</f>
        <v>Количество культрно- досуговых мероприятий -260, посещение театрально-конертных мероприятий-42250, количествокультурно- досуговых формирований-26, количество участников культурно-досуговых формирований-572,  в том числе дети-258</v>
      </c>
      <c r="N10" s="28"/>
    </row>
    <row r="11" spans="1:14" s="9" customFormat="1" ht="160.5" customHeight="1">
      <c r="A11" s="39"/>
      <c r="B11" s="40"/>
      <c r="C11" s="40" t="s">
        <v>72</v>
      </c>
      <c r="D11" s="40" t="s">
        <v>128</v>
      </c>
      <c r="E11" s="57">
        <v>44927</v>
      </c>
      <c r="F11" s="57">
        <v>45291</v>
      </c>
      <c r="G11" s="57">
        <v>44927</v>
      </c>
      <c r="H11" s="57">
        <v>45291</v>
      </c>
      <c r="I11" s="58">
        <v>1703.62</v>
      </c>
      <c r="J11" s="58">
        <v>1703.62</v>
      </c>
      <c r="K11" s="58">
        <v>1703.62</v>
      </c>
      <c r="L11" s="28" t="s">
        <v>392</v>
      </c>
      <c r="M11" s="28" t="str">
        <f>$L$11</f>
        <v>Участие в в облатных и всероссийских и международных конкурсах и фестивалях-26,проведение районных конкурсов и фестивалей-12,колическтво выездов с методической помощью учреждениям городских и сельских повелений-100</v>
      </c>
      <c r="N11" s="28"/>
    </row>
    <row r="12" spans="1:14" s="9" customFormat="1" ht="109.5" customHeight="1">
      <c r="A12" s="39"/>
      <c r="B12" s="40"/>
      <c r="C12" s="40" t="s">
        <v>73</v>
      </c>
      <c r="D12" s="40" t="s">
        <v>128</v>
      </c>
      <c r="E12" s="57">
        <v>44927</v>
      </c>
      <c r="F12" s="57">
        <v>45291</v>
      </c>
      <c r="G12" s="57">
        <v>44927</v>
      </c>
      <c r="H12" s="57">
        <v>45291</v>
      </c>
      <c r="I12" s="58">
        <v>0</v>
      </c>
      <c r="J12" s="58">
        <v>0</v>
      </c>
      <c r="K12" s="58">
        <v>0</v>
      </c>
      <c r="L12" s="28"/>
      <c r="M12" s="28"/>
      <c r="N12" s="28"/>
    </row>
    <row r="13" spans="1:14" s="9" customFormat="1" ht="167.25" customHeight="1">
      <c r="A13" s="39"/>
      <c r="B13" s="40"/>
      <c r="C13" s="40" t="s">
        <v>74</v>
      </c>
      <c r="D13" s="40" t="s">
        <v>128</v>
      </c>
      <c r="E13" s="57">
        <v>44927</v>
      </c>
      <c r="F13" s="57">
        <v>45291</v>
      </c>
      <c r="G13" s="57">
        <v>44927</v>
      </c>
      <c r="H13" s="57">
        <v>45291</v>
      </c>
      <c r="I13" s="58">
        <v>0</v>
      </c>
      <c r="J13" s="58">
        <v>0</v>
      </c>
      <c r="K13" s="58">
        <v>0</v>
      </c>
      <c r="L13" s="28" t="s">
        <v>393</v>
      </c>
      <c r="M13" s="28" t="s">
        <v>394</v>
      </c>
      <c r="N13" s="28"/>
    </row>
    <row r="14" spans="1:14" s="9" customFormat="1" ht="154.5" customHeight="1">
      <c r="A14" s="39"/>
      <c r="B14" s="40"/>
      <c r="C14" s="40" t="s">
        <v>75</v>
      </c>
      <c r="D14" s="40" t="s">
        <v>128</v>
      </c>
      <c r="E14" s="57">
        <v>44927</v>
      </c>
      <c r="F14" s="57">
        <v>45291</v>
      </c>
      <c r="G14" s="57">
        <v>44927</v>
      </c>
      <c r="H14" s="57">
        <v>45291</v>
      </c>
      <c r="I14" s="58">
        <v>0</v>
      </c>
      <c r="J14" s="58">
        <v>0</v>
      </c>
      <c r="K14" s="58">
        <v>0</v>
      </c>
      <c r="L14" s="28" t="s">
        <v>440</v>
      </c>
      <c r="M14" s="28" t="s">
        <v>441</v>
      </c>
      <c r="N14" s="28"/>
    </row>
    <row r="15" spans="1:14" s="9" customFormat="1" ht="179.25" customHeight="1">
      <c r="A15" s="39"/>
      <c r="B15" s="40"/>
      <c r="C15" s="40" t="s">
        <v>76</v>
      </c>
      <c r="D15" s="40" t="s">
        <v>128</v>
      </c>
      <c r="E15" s="57">
        <v>44927</v>
      </c>
      <c r="F15" s="57">
        <v>45291</v>
      </c>
      <c r="G15" s="57">
        <v>44927</v>
      </c>
      <c r="H15" s="57">
        <v>45291</v>
      </c>
      <c r="I15" s="58">
        <v>0</v>
      </c>
      <c r="J15" s="58">
        <v>0</v>
      </c>
      <c r="K15" s="58">
        <v>0</v>
      </c>
      <c r="L15" s="28" t="s">
        <v>414</v>
      </c>
      <c r="M15" s="28" t="s">
        <v>415</v>
      </c>
      <c r="N15" s="28"/>
    </row>
    <row r="16" spans="1:14" s="9" customFormat="1" ht="117" customHeight="1">
      <c r="A16" s="39"/>
      <c r="B16" s="40"/>
      <c r="C16" s="40" t="s">
        <v>77</v>
      </c>
      <c r="D16" s="40" t="s">
        <v>128</v>
      </c>
      <c r="E16" s="57">
        <v>44927</v>
      </c>
      <c r="F16" s="57">
        <v>45291</v>
      </c>
      <c r="G16" s="57">
        <v>44927</v>
      </c>
      <c r="H16" s="57">
        <v>45291</v>
      </c>
      <c r="I16" s="58">
        <v>0</v>
      </c>
      <c r="J16" s="58">
        <v>0</v>
      </c>
      <c r="K16" s="58">
        <v>0</v>
      </c>
      <c r="L16" s="28" t="s">
        <v>413</v>
      </c>
      <c r="M16" s="28"/>
      <c r="N16" s="28"/>
    </row>
    <row r="17" spans="1:14" s="9" customFormat="1" ht="139.5" customHeight="1">
      <c r="A17" s="39"/>
      <c r="B17" s="40"/>
      <c r="C17" s="40" t="s">
        <v>78</v>
      </c>
      <c r="D17" s="40" t="s">
        <v>128</v>
      </c>
      <c r="E17" s="57">
        <v>44927</v>
      </c>
      <c r="F17" s="57">
        <v>45291</v>
      </c>
      <c r="G17" s="57">
        <v>44927</v>
      </c>
      <c r="H17" s="57">
        <v>45291</v>
      </c>
      <c r="I17" s="58">
        <v>0</v>
      </c>
      <c r="J17" s="58">
        <v>0</v>
      </c>
      <c r="K17" s="58">
        <v>0</v>
      </c>
      <c r="L17" s="28" t="s">
        <v>416</v>
      </c>
      <c r="M17" s="28" t="s">
        <v>417</v>
      </c>
      <c r="N17" s="28"/>
    </row>
    <row r="18" spans="1:14" s="9" customFormat="1" ht="109.5" customHeight="1">
      <c r="A18" s="39"/>
      <c r="B18" s="40"/>
      <c r="C18" s="40" t="s">
        <v>79</v>
      </c>
      <c r="D18" s="40" t="s">
        <v>128</v>
      </c>
      <c r="E18" s="57">
        <v>44927</v>
      </c>
      <c r="F18" s="57">
        <v>45291</v>
      </c>
      <c r="G18" s="57">
        <v>44927</v>
      </c>
      <c r="H18" s="57">
        <v>45291</v>
      </c>
      <c r="I18" s="58">
        <v>0</v>
      </c>
      <c r="J18" s="58">
        <v>0</v>
      </c>
      <c r="K18" s="58">
        <v>0</v>
      </c>
      <c r="L18" s="28" t="s">
        <v>420</v>
      </c>
      <c r="M18" s="28" t="s">
        <v>421</v>
      </c>
      <c r="N18" s="28"/>
    </row>
    <row r="19" spans="1:14" s="9" customFormat="1" ht="96.75" customHeight="1">
      <c r="A19" s="39"/>
      <c r="B19" s="40"/>
      <c r="C19" s="40" t="s">
        <v>80</v>
      </c>
      <c r="D19" s="40" t="s">
        <v>128</v>
      </c>
      <c r="E19" s="57">
        <v>44927</v>
      </c>
      <c r="F19" s="57">
        <v>45291</v>
      </c>
      <c r="G19" s="57">
        <v>44927</v>
      </c>
      <c r="H19" s="57">
        <v>45291</v>
      </c>
      <c r="I19" s="58">
        <v>0</v>
      </c>
      <c r="J19" s="58">
        <v>0</v>
      </c>
      <c r="K19" s="58">
        <v>0</v>
      </c>
      <c r="L19" s="28" t="s">
        <v>422</v>
      </c>
      <c r="M19" s="28"/>
      <c r="N19" s="28"/>
    </row>
    <row r="20" spans="1:14" s="9" customFormat="1" ht="93" customHeight="1">
      <c r="A20" s="39"/>
      <c r="B20" s="40"/>
      <c r="C20" s="40" t="s">
        <v>81</v>
      </c>
      <c r="D20" s="40" t="s">
        <v>128</v>
      </c>
      <c r="E20" s="57">
        <v>44927</v>
      </c>
      <c r="F20" s="57">
        <v>45291</v>
      </c>
      <c r="G20" s="57">
        <v>44927</v>
      </c>
      <c r="H20" s="57">
        <v>45291</v>
      </c>
      <c r="I20" s="58">
        <v>51.04</v>
      </c>
      <c r="J20" s="58">
        <v>51.04</v>
      </c>
      <c r="K20" s="58">
        <v>51.04</v>
      </c>
      <c r="L20" s="28" t="s">
        <v>418</v>
      </c>
      <c r="M20" s="28" t="s">
        <v>419</v>
      </c>
      <c r="N20" s="28"/>
    </row>
    <row r="21" spans="1:14" s="9" customFormat="1" ht="57" customHeight="1">
      <c r="A21" s="39"/>
      <c r="B21" s="40"/>
      <c r="C21" s="55" t="s">
        <v>82</v>
      </c>
      <c r="D21" s="55" t="s">
        <v>128</v>
      </c>
      <c r="E21" s="59">
        <v>44927</v>
      </c>
      <c r="F21" s="59">
        <v>45291</v>
      </c>
      <c r="G21" s="59">
        <v>44927</v>
      </c>
      <c r="H21" s="59">
        <v>45291</v>
      </c>
      <c r="I21" s="60">
        <f>I22+I34</f>
        <v>7833.44</v>
      </c>
      <c r="J21" s="60">
        <v>7786.41</v>
      </c>
      <c r="K21" s="60">
        <f>K22+K34</f>
        <v>7786.41</v>
      </c>
      <c r="L21" s="61"/>
      <c r="M21" s="61"/>
      <c r="N21" s="61"/>
    </row>
    <row r="22" spans="1:14" s="9" customFormat="1" ht="141" customHeight="1">
      <c r="A22" s="39"/>
      <c r="B22" s="40"/>
      <c r="C22" s="40" t="s">
        <v>83</v>
      </c>
      <c r="D22" s="40" t="s">
        <v>128</v>
      </c>
      <c r="E22" s="57">
        <v>44927</v>
      </c>
      <c r="F22" s="57">
        <v>45291</v>
      </c>
      <c r="G22" s="57">
        <v>44927</v>
      </c>
      <c r="H22" s="57">
        <v>45291</v>
      </c>
      <c r="I22" s="58">
        <v>7647.12</v>
      </c>
      <c r="J22" s="58">
        <v>7600.09</v>
      </c>
      <c r="K22" s="58">
        <v>7600.09</v>
      </c>
      <c r="L22" s="28" t="s">
        <v>399</v>
      </c>
      <c r="M22" s="28" t="s">
        <v>400</v>
      </c>
      <c r="N22" s="28"/>
    </row>
    <row r="23" spans="1:14" s="9" customFormat="1" ht="53.25" customHeight="1">
      <c r="A23" s="39"/>
      <c r="B23" s="40"/>
      <c r="C23" s="40" t="s">
        <v>84</v>
      </c>
      <c r="D23" s="40" t="s">
        <v>128</v>
      </c>
      <c r="E23" s="57">
        <v>44927</v>
      </c>
      <c r="F23" s="57">
        <v>45291</v>
      </c>
      <c r="G23" s="57">
        <v>44927</v>
      </c>
      <c r="H23" s="57">
        <v>45291</v>
      </c>
      <c r="I23" s="58">
        <v>0</v>
      </c>
      <c r="J23" s="58">
        <v>0</v>
      </c>
      <c r="K23" s="58">
        <v>0</v>
      </c>
      <c r="L23" s="28"/>
      <c r="M23" s="28"/>
      <c r="N23" s="28"/>
    </row>
    <row r="24" spans="1:14" s="9" customFormat="1" ht="104.25" customHeight="1">
      <c r="A24" s="39"/>
      <c r="B24" s="40"/>
      <c r="C24" s="40" t="s">
        <v>85</v>
      </c>
      <c r="D24" s="40" t="s">
        <v>128</v>
      </c>
      <c r="E24" s="57">
        <v>44927</v>
      </c>
      <c r="F24" s="57">
        <v>45291</v>
      </c>
      <c r="G24" s="57">
        <v>44927</v>
      </c>
      <c r="H24" s="57">
        <v>45291</v>
      </c>
      <c r="I24" s="58">
        <v>0</v>
      </c>
      <c r="J24" s="58">
        <v>0</v>
      </c>
      <c r="K24" s="58">
        <v>0</v>
      </c>
      <c r="L24" s="28" t="s">
        <v>423</v>
      </c>
      <c r="M24" s="28"/>
      <c r="N24" s="28"/>
    </row>
    <row r="25" spans="1:14" s="9" customFormat="1" ht="116.25" customHeight="1">
      <c r="A25" s="39"/>
      <c r="B25" s="40"/>
      <c r="C25" s="40" t="s">
        <v>86</v>
      </c>
      <c r="D25" s="40" t="s">
        <v>128</v>
      </c>
      <c r="E25" s="57">
        <v>44927</v>
      </c>
      <c r="F25" s="57">
        <v>45291</v>
      </c>
      <c r="G25" s="57">
        <v>44927</v>
      </c>
      <c r="H25" s="57">
        <v>45291</v>
      </c>
      <c r="I25" s="58">
        <v>0</v>
      </c>
      <c r="J25" s="58">
        <v>0</v>
      </c>
      <c r="K25" s="58">
        <v>0</v>
      </c>
      <c r="L25" s="28" t="s">
        <v>401</v>
      </c>
      <c r="M25" s="28" t="s">
        <v>402</v>
      </c>
      <c r="N25" s="28"/>
    </row>
    <row r="26" spans="1:14" s="9" customFormat="1" ht="122.25" customHeight="1">
      <c r="A26" s="39"/>
      <c r="B26" s="40"/>
      <c r="C26" s="40" t="s">
        <v>77</v>
      </c>
      <c r="D26" s="40" t="s">
        <v>128</v>
      </c>
      <c r="E26" s="57">
        <v>44927</v>
      </c>
      <c r="F26" s="57">
        <v>45291</v>
      </c>
      <c r="G26" s="57">
        <v>44927</v>
      </c>
      <c r="H26" s="57">
        <v>45291</v>
      </c>
      <c r="I26" s="58">
        <v>0</v>
      </c>
      <c r="J26" s="58">
        <v>0</v>
      </c>
      <c r="K26" s="58">
        <v>0</v>
      </c>
      <c r="L26" s="28"/>
      <c r="M26" s="28"/>
      <c r="N26" s="28"/>
    </row>
    <row r="27" spans="1:14" s="9" customFormat="1" ht="136.5" customHeight="1">
      <c r="A27" s="39"/>
      <c r="B27" s="40"/>
      <c r="C27" s="40" t="s">
        <v>87</v>
      </c>
      <c r="D27" s="40" t="s">
        <v>128</v>
      </c>
      <c r="E27" s="57">
        <v>44927</v>
      </c>
      <c r="F27" s="57">
        <v>45291</v>
      </c>
      <c r="G27" s="57">
        <v>44927</v>
      </c>
      <c r="H27" s="57">
        <v>45291</v>
      </c>
      <c r="I27" s="58">
        <v>0</v>
      </c>
      <c r="J27" s="58">
        <v>0</v>
      </c>
      <c r="K27" s="58">
        <v>0</v>
      </c>
      <c r="L27" s="28" t="s">
        <v>426</v>
      </c>
      <c r="M27" s="28" t="s">
        <v>427</v>
      </c>
      <c r="N27" s="28"/>
    </row>
    <row r="28" spans="1:14" s="9" customFormat="1" ht="117" customHeight="1">
      <c r="A28" s="39"/>
      <c r="B28" s="40"/>
      <c r="C28" s="40" t="s">
        <v>88</v>
      </c>
      <c r="D28" s="40" t="s">
        <v>128</v>
      </c>
      <c r="E28" s="57">
        <v>44927</v>
      </c>
      <c r="F28" s="57">
        <v>45291</v>
      </c>
      <c r="G28" s="57">
        <v>44927</v>
      </c>
      <c r="H28" s="57">
        <v>45291</v>
      </c>
      <c r="I28" s="58">
        <v>0</v>
      </c>
      <c r="J28" s="58">
        <v>0</v>
      </c>
      <c r="K28" s="58">
        <v>0</v>
      </c>
      <c r="L28" s="28" t="s">
        <v>424</v>
      </c>
      <c r="M28" s="28" t="s">
        <v>425</v>
      </c>
      <c r="N28" s="28"/>
    </row>
    <row r="29" spans="1:14" s="9" customFormat="1" ht="117" customHeight="1">
      <c r="A29" s="39"/>
      <c r="B29" s="40"/>
      <c r="C29" s="40" t="s">
        <v>89</v>
      </c>
      <c r="D29" s="40" t="s">
        <v>128</v>
      </c>
      <c r="E29" s="57">
        <v>44927</v>
      </c>
      <c r="F29" s="57">
        <v>45291</v>
      </c>
      <c r="G29" s="57">
        <v>44927</v>
      </c>
      <c r="H29" s="57">
        <v>45291</v>
      </c>
      <c r="I29" s="58">
        <v>0</v>
      </c>
      <c r="J29" s="58">
        <v>0</v>
      </c>
      <c r="K29" s="58">
        <v>0</v>
      </c>
      <c r="L29" s="28"/>
      <c r="M29" s="28"/>
      <c r="N29" s="28"/>
    </row>
    <row r="30" spans="1:14" s="9" customFormat="1" ht="105" customHeight="1">
      <c r="A30" s="39"/>
      <c r="B30" s="40"/>
      <c r="C30" s="40" t="s">
        <v>90</v>
      </c>
      <c r="D30" s="40" t="s">
        <v>128</v>
      </c>
      <c r="E30" s="57">
        <v>44927</v>
      </c>
      <c r="F30" s="57">
        <v>45291</v>
      </c>
      <c r="G30" s="57">
        <v>44927</v>
      </c>
      <c r="H30" s="57">
        <v>45291</v>
      </c>
      <c r="I30" s="58">
        <v>0</v>
      </c>
      <c r="J30" s="58">
        <v>0</v>
      </c>
      <c r="K30" s="58">
        <v>0</v>
      </c>
      <c r="L30" s="28" t="s">
        <v>428</v>
      </c>
      <c r="M30" s="28" t="s">
        <v>429</v>
      </c>
      <c r="N30" s="28"/>
    </row>
    <row r="31" spans="1:14" s="9" customFormat="1" ht="148.5" customHeight="1">
      <c r="A31" s="39"/>
      <c r="B31" s="40"/>
      <c r="C31" s="40" t="s">
        <v>91</v>
      </c>
      <c r="D31" s="40" t="s">
        <v>128</v>
      </c>
      <c r="E31" s="57">
        <v>44927</v>
      </c>
      <c r="F31" s="57">
        <v>45291</v>
      </c>
      <c r="G31" s="57">
        <v>44927</v>
      </c>
      <c r="H31" s="57">
        <v>45291</v>
      </c>
      <c r="I31" s="58">
        <v>0</v>
      </c>
      <c r="J31" s="58">
        <v>0</v>
      </c>
      <c r="K31" s="58">
        <v>0</v>
      </c>
      <c r="L31" s="28" t="s">
        <v>430</v>
      </c>
      <c r="M31" s="28" t="s">
        <v>431</v>
      </c>
      <c r="N31" s="28"/>
    </row>
    <row r="32" spans="1:14" s="9" customFormat="1" ht="121.5" customHeight="1">
      <c r="A32" s="39"/>
      <c r="B32" s="40"/>
      <c r="C32" s="40" t="s">
        <v>92</v>
      </c>
      <c r="D32" s="40" t="s">
        <v>128</v>
      </c>
      <c r="E32" s="57">
        <v>44927</v>
      </c>
      <c r="F32" s="57">
        <v>45291</v>
      </c>
      <c r="G32" s="57">
        <v>44927</v>
      </c>
      <c r="H32" s="57">
        <v>45291</v>
      </c>
      <c r="I32" s="58">
        <v>0</v>
      </c>
      <c r="J32" s="58">
        <v>0</v>
      </c>
      <c r="K32" s="58">
        <v>0</v>
      </c>
      <c r="L32" s="28"/>
      <c r="M32" s="28"/>
      <c r="N32" s="28"/>
    </row>
    <row r="33" spans="1:14" s="9" customFormat="1" ht="128.25" customHeight="1">
      <c r="A33" s="39"/>
      <c r="B33" s="40"/>
      <c r="C33" s="40" t="s">
        <v>93</v>
      </c>
      <c r="D33" s="40" t="s">
        <v>128</v>
      </c>
      <c r="E33" s="57">
        <v>44927</v>
      </c>
      <c r="F33" s="57">
        <v>45291</v>
      </c>
      <c r="G33" s="57">
        <v>44927</v>
      </c>
      <c r="H33" s="57">
        <v>45291</v>
      </c>
      <c r="I33" s="58">
        <v>0</v>
      </c>
      <c r="J33" s="58">
        <v>0</v>
      </c>
      <c r="K33" s="58">
        <v>0</v>
      </c>
      <c r="L33" s="28"/>
      <c r="M33" s="28"/>
      <c r="N33" s="28"/>
    </row>
    <row r="34" spans="1:14" s="9" customFormat="1" ht="114" customHeight="1">
      <c r="A34" s="39"/>
      <c r="B34" s="30" t="s">
        <v>23</v>
      </c>
      <c r="C34" s="30" t="s">
        <v>94</v>
      </c>
      <c r="D34" s="30" t="s">
        <v>128</v>
      </c>
      <c r="E34" s="57">
        <v>44927</v>
      </c>
      <c r="F34" s="57">
        <v>45291</v>
      </c>
      <c r="G34" s="57">
        <v>44927</v>
      </c>
      <c r="H34" s="57">
        <v>45291</v>
      </c>
      <c r="I34" s="58">
        <v>186.32</v>
      </c>
      <c r="J34" s="58">
        <v>186.32</v>
      </c>
      <c r="K34" s="58">
        <v>186.32</v>
      </c>
      <c r="L34" s="28">
        <v>585</v>
      </c>
      <c r="M34" s="28">
        <v>589</v>
      </c>
      <c r="N34" s="28"/>
    </row>
    <row r="35" spans="1:14" s="9" customFormat="1" ht="108" customHeight="1">
      <c r="A35" s="39"/>
      <c r="B35" s="30"/>
      <c r="C35" s="30" t="s">
        <v>95</v>
      </c>
      <c r="D35" s="30" t="s">
        <v>128</v>
      </c>
      <c r="E35" s="57">
        <v>44927</v>
      </c>
      <c r="F35" s="57">
        <v>45291</v>
      </c>
      <c r="G35" s="57">
        <v>44927</v>
      </c>
      <c r="H35" s="57">
        <v>45291</v>
      </c>
      <c r="I35" s="58">
        <v>0</v>
      </c>
      <c r="J35" s="58">
        <v>0</v>
      </c>
      <c r="K35" s="58">
        <v>0</v>
      </c>
      <c r="L35" s="28" t="s">
        <v>403</v>
      </c>
      <c r="M35" s="28" t="s">
        <v>404</v>
      </c>
      <c r="N35" s="28"/>
    </row>
    <row r="36" spans="1:14" s="9" customFormat="1" ht="79.5" customHeight="1">
      <c r="A36" s="39"/>
      <c r="B36" s="30" t="s">
        <v>36</v>
      </c>
      <c r="C36" s="30" t="s">
        <v>96</v>
      </c>
      <c r="D36" s="30" t="s">
        <v>128</v>
      </c>
      <c r="E36" s="57">
        <v>44927</v>
      </c>
      <c r="F36" s="57">
        <v>45291</v>
      </c>
      <c r="G36" s="57">
        <v>44927</v>
      </c>
      <c r="H36" s="57">
        <v>45291</v>
      </c>
      <c r="I36" s="58">
        <v>0</v>
      </c>
      <c r="J36" s="58">
        <v>0</v>
      </c>
      <c r="K36" s="58">
        <v>0</v>
      </c>
      <c r="L36" s="28" t="s">
        <v>442</v>
      </c>
      <c r="M36" s="28"/>
      <c r="N36" s="28"/>
    </row>
    <row r="37" spans="1:14" s="9" customFormat="1" ht="109.5" customHeight="1">
      <c r="A37" s="39" t="s">
        <v>5</v>
      </c>
      <c r="B37" s="30" t="s">
        <v>32</v>
      </c>
      <c r="C37" s="56" t="s">
        <v>97</v>
      </c>
      <c r="D37" s="56" t="s">
        <v>128</v>
      </c>
      <c r="E37" s="59">
        <v>44927</v>
      </c>
      <c r="F37" s="59">
        <v>45291</v>
      </c>
      <c r="G37" s="59">
        <v>44927</v>
      </c>
      <c r="H37" s="59">
        <v>45291</v>
      </c>
      <c r="I37" s="60">
        <v>1629.06</v>
      </c>
      <c r="J37" s="60">
        <v>1561.58</v>
      </c>
      <c r="K37" s="60">
        <f>K38</f>
        <v>1561.58</v>
      </c>
      <c r="L37" s="61"/>
      <c r="M37" s="61"/>
      <c r="N37" s="61"/>
    </row>
    <row r="38" spans="1:14" s="9" customFormat="1" ht="129.75" customHeight="1">
      <c r="A38" s="39"/>
      <c r="B38" s="30"/>
      <c r="C38" s="30" t="s">
        <v>98</v>
      </c>
      <c r="D38" s="30" t="s">
        <v>128</v>
      </c>
      <c r="E38" s="57">
        <v>44927</v>
      </c>
      <c r="F38" s="57">
        <v>45291</v>
      </c>
      <c r="G38" s="57">
        <v>44927</v>
      </c>
      <c r="H38" s="57">
        <v>45291</v>
      </c>
      <c r="I38" s="58">
        <v>1629.06</v>
      </c>
      <c r="J38" s="58">
        <v>1561.58</v>
      </c>
      <c r="K38" s="58">
        <v>1561.58</v>
      </c>
      <c r="L38" s="28" t="s">
        <v>408</v>
      </c>
      <c r="M38" s="28" t="s">
        <v>409</v>
      </c>
      <c r="N38" s="28"/>
    </row>
    <row r="39" spans="1:14" s="9" customFormat="1" ht="105.75" customHeight="1">
      <c r="A39" s="39"/>
      <c r="B39" s="30"/>
      <c r="C39" s="30" t="s">
        <v>99</v>
      </c>
      <c r="D39" s="30" t="s">
        <v>128</v>
      </c>
      <c r="E39" s="57">
        <v>44927</v>
      </c>
      <c r="F39" s="57">
        <v>45291</v>
      </c>
      <c r="G39" s="57">
        <v>44927</v>
      </c>
      <c r="H39" s="57">
        <v>45291</v>
      </c>
      <c r="I39" s="58">
        <v>0</v>
      </c>
      <c r="J39" s="58">
        <v>0</v>
      </c>
      <c r="K39" s="58">
        <v>0</v>
      </c>
      <c r="L39" s="28" t="s">
        <v>405</v>
      </c>
      <c r="M39" s="28" t="s">
        <v>405</v>
      </c>
      <c r="N39" s="28"/>
    </row>
    <row r="40" spans="1:14" s="9" customFormat="1" ht="135.75" customHeight="1">
      <c r="A40" s="39"/>
      <c r="B40" s="30"/>
      <c r="C40" s="30" t="s">
        <v>100</v>
      </c>
      <c r="D40" s="30" t="s">
        <v>128</v>
      </c>
      <c r="E40" s="57">
        <v>44927</v>
      </c>
      <c r="F40" s="57">
        <v>45291</v>
      </c>
      <c r="G40" s="57">
        <v>44927</v>
      </c>
      <c r="H40" s="57">
        <v>45291</v>
      </c>
      <c r="I40" s="58">
        <v>0</v>
      </c>
      <c r="J40" s="58">
        <v>0</v>
      </c>
      <c r="K40" s="58">
        <v>0</v>
      </c>
      <c r="L40" s="28" t="s">
        <v>406</v>
      </c>
      <c r="M40" s="28" t="s">
        <v>407</v>
      </c>
      <c r="N40" s="28"/>
    </row>
    <row r="41" spans="1:14" s="9" customFormat="1" ht="145.5" customHeight="1">
      <c r="A41" s="39"/>
      <c r="B41" s="30"/>
      <c r="C41" s="56" t="s">
        <v>101</v>
      </c>
      <c r="D41" s="56" t="s">
        <v>128</v>
      </c>
      <c r="E41" s="59">
        <v>44927</v>
      </c>
      <c r="F41" s="59">
        <v>45291</v>
      </c>
      <c r="G41" s="59">
        <v>44927</v>
      </c>
      <c r="H41" s="59">
        <v>45291</v>
      </c>
      <c r="I41" s="60">
        <f>I42+I44</f>
        <v>92220.86</v>
      </c>
      <c r="J41" s="60">
        <v>92181.790000000008</v>
      </c>
      <c r="K41" s="60">
        <f>K42+K44</f>
        <v>92181.790000000008</v>
      </c>
      <c r="L41" s="61"/>
      <c r="M41" s="61"/>
      <c r="N41" s="61"/>
    </row>
    <row r="42" spans="1:14" s="9" customFormat="1" ht="241.5" customHeight="1">
      <c r="A42" s="39"/>
      <c r="B42" s="30"/>
      <c r="C42" s="30" t="s">
        <v>102</v>
      </c>
      <c r="D42" s="30" t="s">
        <v>128</v>
      </c>
      <c r="E42" s="57">
        <v>44927</v>
      </c>
      <c r="F42" s="57">
        <v>45291</v>
      </c>
      <c r="G42" s="57">
        <v>44927</v>
      </c>
      <c r="H42" s="57">
        <v>45291</v>
      </c>
      <c r="I42" s="58">
        <v>28862.71</v>
      </c>
      <c r="J42" s="58">
        <v>28823.64</v>
      </c>
      <c r="K42" s="75">
        <v>28823.64</v>
      </c>
      <c r="L42" s="28" t="s">
        <v>410</v>
      </c>
      <c r="M42" s="28" t="s">
        <v>410</v>
      </c>
      <c r="N42" s="28"/>
    </row>
    <row r="43" spans="1:14" s="9" customFormat="1" ht="136.5" customHeight="1">
      <c r="A43" s="39"/>
      <c r="B43" s="30"/>
      <c r="C43" s="30" t="s">
        <v>103</v>
      </c>
      <c r="D43" s="30" t="s">
        <v>128</v>
      </c>
      <c r="E43" s="57">
        <v>44927</v>
      </c>
      <c r="F43" s="57">
        <v>45291</v>
      </c>
      <c r="G43" s="57">
        <v>44927</v>
      </c>
      <c r="H43" s="57">
        <v>45291</v>
      </c>
      <c r="I43" s="58">
        <v>0</v>
      </c>
      <c r="J43" s="58">
        <v>0</v>
      </c>
      <c r="K43" s="58">
        <v>0</v>
      </c>
      <c r="L43" s="28"/>
      <c r="M43" s="28"/>
      <c r="N43" s="28"/>
    </row>
    <row r="44" spans="1:14" s="9" customFormat="1" ht="117" customHeight="1">
      <c r="A44" s="39"/>
      <c r="B44" s="30"/>
      <c r="C44" s="30" t="s">
        <v>104</v>
      </c>
      <c r="D44" s="30" t="s">
        <v>128</v>
      </c>
      <c r="E44" s="57">
        <v>44927</v>
      </c>
      <c r="F44" s="57">
        <v>45291</v>
      </c>
      <c r="G44" s="57">
        <v>44927</v>
      </c>
      <c r="H44" s="57">
        <v>45291</v>
      </c>
      <c r="I44" s="58">
        <v>63358.15</v>
      </c>
      <c r="J44" s="58">
        <v>63358.15</v>
      </c>
      <c r="K44" s="58">
        <v>63358.15</v>
      </c>
      <c r="L44" s="28" t="s">
        <v>411</v>
      </c>
      <c r="M44" s="28" t="s">
        <v>412</v>
      </c>
      <c r="N44" s="28"/>
    </row>
    <row r="45" spans="1:14" s="9" customFormat="1" ht="120.75" customHeight="1">
      <c r="A45" s="39"/>
      <c r="B45" s="30"/>
      <c r="C45" s="30" t="s">
        <v>105</v>
      </c>
      <c r="D45" s="30" t="s">
        <v>128</v>
      </c>
      <c r="E45" s="57">
        <v>44927</v>
      </c>
      <c r="F45" s="57">
        <v>45291</v>
      </c>
      <c r="G45" s="57">
        <v>44927</v>
      </c>
      <c r="H45" s="57">
        <v>45291</v>
      </c>
      <c r="I45" s="58">
        <v>0</v>
      </c>
      <c r="J45" s="58">
        <v>0</v>
      </c>
      <c r="K45" s="58">
        <v>0</v>
      </c>
      <c r="L45" s="28"/>
      <c r="M45" s="28"/>
      <c r="N45" s="28"/>
    </row>
    <row r="46" spans="1:14" s="9" customFormat="1" ht="110.25" customHeight="1">
      <c r="A46" s="39"/>
      <c r="B46" s="30"/>
      <c r="C46" s="30" t="s">
        <v>106</v>
      </c>
      <c r="D46" s="30" t="s">
        <v>128</v>
      </c>
      <c r="E46" s="57">
        <v>44927</v>
      </c>
      <c r="F46" s="57">
        <v>45291</v>
      </c>
      <c r="G46" s="57">
        <v>44927</v>
      </c>
      <c r="H46" s="57">
        <v>45291</v>
      </c>
      <c r="I46" s="58">
        <v>0</v>
      </c>
      <c r="J46" s="58">
        <v>0</v>
      </c>
      <c r="K46" s="58">
        <v>0</v>
      </c>
      <c r="L46" s="28"/>
      <c r="M46" s="28"/>
      <c r="N46" s="28"/>
    </row>
    <row r="47" spans="1:14" s="9" customFormat="1" ht="210" customHeight="1">
      <c r="A47" s="39"/>
      <c r="B47" s="30"/>
      <c r="C47" s="86" t="s">
        <v>107</v>
      </c>
      <c r="D47" s="30" t="s">
        <v>128</v>
      </c>
      <c r="E47" s="57">
        <v>44927</v>
      </c>
      <c r="F47" s="57">
        <v>45291</v>
      </c>
      <c r="G47" s="57">
        <v>44927</v>
      </c>
      <c r="H47" s="57">
        <v>45291</v>
      </c>
      <c r="I47" s="58">
        <v>0</v>
      </c>
      <c r="J47" s="58">
        <v>0</v>
      </c>
      <c r="K47" s="58">
        <v>0</v>
      </c>
      <c r="L47" s="28"/>
      <c r="M47" s="28"/>
      <c r="N47" s="28"/>
    </row>
    <row r="48" spans="1:14" s="9" customFormat="1" ht="115.5" customHeight="1">
      <c r="A48" s="39"/>
      <c r="B48" s="30"/>
      <c r="C48" s="56" t="s">
        <v>108</v>
      </c>
      <c r="D48" s="56" t="s">
        <v>128</v>
      </c>
      <c r="E48" s="59">
        <v>44927</v>
      </c>
      <c r="F48" s="59">
        <v>45291</v>
      </c>
      <c r="G48" s="59">
        <v>44927</v>
      </c>
      <c r="H48" s="59">
        <v>45291</v>
      </c>
      <c r="I48" s="60">
        <f>I49</f>
        <v>18889.8</v>
      </c>
      <c r="J48" s="60">
        <v>16565.21</v>
      </c>
      <c r="K48" s="60">
        <f>K49</f>
        <v>16565.21</v>
      </c>
      <c r="L48" s="61"/>
      <c r="M48" s="61"/>
      <c r="N48" s="61"/>
    </row>
    <row r="49" spans="1:14" s="9" customFormat="1" ht="124.5" customHeight="1">
      <c r="A49" s="39"/>
      <c r="B49" s="30"/>
      <c r="C49" s="30" t="s">
        <v>109</v>
      </c>
      <c r="D49" s="30" t="s">
        <v>128</v>
      </c>
      <c r="E49" s="57">
        <v>44927</v>
      </c>
      <c r="F49" s="57">
        <v>45291</v>
      </c>
      <c r="G49" s="57">
        <v>44927</v>
      </c>
      <c r="H49" s="57">
        <v>45291</v>
      </c>
      <c r="I49" s="58">
        <v>18889.8</v>
      </c>
      <c r="J49" s="58">
        <v>16565.21</v>
      </c>
      <c r="K49" s="58">
        <v>16565.21</v>
      </c>
      <c r="L49" s="28" t="s">
        <v>432</v>
      </c>
      <c r="M49" s="28" t="s">
        <v>433</v>
      </c>
      <c r="N49" s="28"/>
    </row>
    <row r="50" spans="1:14" s="9" customFormat="1" ht="130.5" customHeight="1">
      <c r="A50" s="39"/>
      <c r="B50" s="30"/>
      <c r="C50" s="30" t="s">
        <v>110</v>
      </c>
      <c r="D50" s="30" t="s">
        <v>128</v>
      </c>
      <c r="E50" s="57">
        <v>44927</v>
      </c>
      <c r="F50" s="57">
        <v>45291</v>
      </c>
      <c r="G50" s="57">
        <v>44927</v>
      </c>
      <c r="H50" s="57">
        <v>45291</v>
      </c>
      <c r="I50" s="58">
        <v>0</v>
      </c>
      <c r="J50" s="58">
        <v>0</v>
      </c>
      <c r="K50" s="58">
        <v>0</v>
      </c>
      <c r="L50" s="28"/>
      <c r="M50" s="28"/>
      <c r="N50" s="28"/>
    </row>
    <row r="51" spans="1:14" s="9" customFormat="1" ht="142.5" customHeight="1">
      <c r="A51" s="39"/>
      <c r="B51" s="30"/>
      <c r="C51" s="30" t="s">
        <v>111</v>
      </c>
      <c r="D51" s="30" t="s">
        <v>128</v>
      </c>
      <c r="E51" s="57">
        <v>44927</v>
      </c>
      <c r="F51" s="57">
        <v>45291</v>
      </c>
      <c r="G51" s="57">
        <v>44927</v>
      </c>
      <c r="H51" s="57">
        <v>45291</v>
      </c>
      <c r="I51" s="58">
        <v>0</v>
      </c>
      <c r="J51" s="58">
        <v>0</v>
      </c>
      <c r="K51" s="58">
        <v>0</v>
      </c>
      <c r="L51" s="28"/>
      <c r="M51" s="28"/>
      <c r="N51" s="28"/>
    </row>
    <row r="52" spans="1:14" s="9" customFormat="1" ht="110.25" customHeight="1">
      <c r="A52" s="39"/>
      <c r="B52" s="30"/>
      <c r="C52" s="30" t="s">
        <v>112</v>
      </c>
      <c r="D52" s="30" t="s">
        <v>128</v>
      </c>
      <c r="E52" s="57">
        <v>44927</v>
      </c>
      <c r="F52" s="57">
        <v>45291</v>
      </c>
      <c r="G52" s="57">
        <v>44927</v>
      </c>
      <c r="H52" s="57">
        <v>45291</v>
      </c>
      <c r="I52" s="58">
        <v>0</v>
      </c>
      <c r="J52" s="58">
        <v>0</v>
      </c>
      <c r="K52" s="58">
        <v>0</v>
      </c>
      <c r="L52" s="28"/>
      <c r="M52" s="28"/>
      <c r="N52" s="28"/>
    </row>
    <row r="53" spans="1:14" s="9" customFormat="1" ht="123.75" customHeight="1">
      <c r="A53" s="39"/>
      <c r="B53" s="30"/>
      <c r="C53" s="30" t="s">
        <v>113</v>
      </c>
      <c r="D53" s="30" t="s">
        <v>128</v>
      </c>
      <c r="E53" s="57">
        <v>44927</v>
      </c>
      <c r="F53" s="57">
        <v>45291</v>
      </c>
      <c r="G53" s="57">
        <v>44927</v>
      </c>
      <c r="H53" s="57">
        <v>45291</v>
      </c>
      <c r="I53" s="58">
        <v>0</v>
      </c>
      <c r="J53" s="58">
        <v>0</v>
      </c>
      <c r="K53" s="58">
        <v>0</v>
      </c>
      <c r="L53" s="28" t="s">
        <v>445</v>
      </c>
      <c r="M53" s="28" t="s">
        <v>446</v>
      </c>
      <c r="N53" s="28"/>
    </row>
    <row r="54" spans="1:14" s="9" customFormat="1" ht="110.25" customHeight="1">
      <c r="A54" s="39"/>
      <c r="B54" s="30"/>
      <c r="C54" s="56" t="s">
        <v>114</v>
      </c>
      <c r="D54" s="56" t="s">
        <v>128</v>
      </c>
      <c r="E54" s="59">
        <v>44927</v>
      </c>
      <c r="F54" s="59">
        <v>45291</v>
      </c>
      <c r="G54" s="59">
        <v>44927</v>
      </c>
      <c r="H54" s="59">
        <v>45291</v>
      </c>
      <c r="I54" s="60">
        <f>I55+I58</f>
        <v>41743.43</v>
      </c>
      <c r="J54" s="60">
        <v>41212.86</v>
      </c>
      <c r="K54" s="60">
        <f>K55+K58</f>
        <v>41212.86</v>
      </c>
      <c r="L54" s="61"/>
      <c r="M54" s="61"/>
      <c r="N54" s="61"/>
    </row>
    <row r="55" spans="1:14" s="9" customFormat="1" ht="141" customHeight="1">
      <c r="A55" s="39"/>
      <c r="B55" s="30"/>
      <c r="C55" s="30" t="s">
        <v>115</v>
      </c>
      <c r="D55" s="30" t="s">
        <v>128</v>
      </c>
      <c r="E55" s="57">
        <v>44927</v>
      </c>
      <c r="F55" s="57">
        <v>45291</v>
      </c>
      <c r="G55" s="57">
        <v>44927</v>
      </c>
      <c r="H55" s="57">
        <v>45291</v>
      </c>
      <c r="I55" s="58">
        <v>12688.12</v>
      </c>
      <c r="J55" s="58">
        <v>12540.83</v>
      </c>
      <c r="K55" s="58">
        <v>12540.83</v>
      </c>
      <c r="L55" s="28" t="s">
        <v>439</v>
      </c>
      <c r="M55" s="28" t="s">
        <v>434</v>
      </c>
      <c r="N55" s="28"/>
    </row>
    <row r="56" spans="1:14" s="9" customFormat="1" ht="135.75" customHeight="1">
      <c r="A56" s="39"/>
      <c r="B56" s="30"/>
      <c r="C56" s="30" t="s">
        <v>116</v>
      </c>
      <c r="D56" s="30" t="s">
        <v>128</v>
      </c>
      <c r="E56" s="57">
        <v>44927</v>
      </c>
      <c r="F56" s="57">
        <v>45291</v>
      </c>
      <c r="G56" s="57">
        <v>44927</v>
      </c>
      <c r="H56" s="57">
        <v>45291</v>
      </c>
      <c r="I56" s="58">
        <v>0</v>
      </c>
      <c r="J56" s="58">
        <v>0</v>
      </c>
      <c r="K56" s="58">
        <v>0</v>
      </c>
      <c r="L56" s="28" t="s">
        <v>447</v>
      </c>
      <c r="M56" s="28" t="s">
        <v>448</v>
      </c>
      <c r="N56" s="28"/>
    </row>
    <row r="57" spans="1:14" s="9" customFormat="1" ht="234" customHeight="1">
      <c r="A57" s="39"/>
      <c r="B57" s="30"/>
      <c r="C57" s="30" t="s">
        <v>117</v>
      </c>
      <c r="D57" s="30" t="s">
        <v>128</v>
      </c>
      <c r="E57" s="57">
        <v>44927</v>
      </c>
      <c r="F57" s="57">
        <v>45291</v>
      </c>
      <c r="G57" s="57">
        <v>44927</v>
      </c>
      <c r="H57" s="57">
        <v>45291</v>
      </c>
      <c r="I57" s="58">
        <v>0</v>
      </c>
      <c r="J57" s="58">
        <v>0</v>
      </c>
      <c r="K57" s="58">
        <v>0</v>
      </c>
      <c r="L57" s="28" t="s">
        <v>449</v>
      </c>
      <c r="M57" s="28" t="s">
        <v>450</v>
      </c>
      <c r="N57" s="28"/>
    </row>
    <row r="58" spans="1:14" s="9" customFormat="1" ht="126" customHeight="1">
      <c r="A58" s="39"/>
      <c r="B58" s="30"/>
      <c r="C58" s="30" t="s">
        <v>118</v>
      </c>
      <c r="D58" s="30" t="s">
        <v>128</v>
      </c>
      <c r="E58" s="57">
        <v>44927</v>
      </c>
      <c r="F58" s="57">
        <v>45291</v>
      </c>
      <c r="G58" s="57">
        <v>44927</v>
      </c>
      <c r="H58" s="57">
        <v>45291</v>
      </c>
      <c r="I58" s="58">
        <v>29055.31</v>
      </c>
      <c r="J58" s="58">
        <v>28672.03</v>
      </c>
      <c r="K58" s="58">
        <v>28672.03</v>
      </c>
      <c r="L58" s="28"/>
      <c r="M58" s="28"/>
      <c r="N58" s="28"/>
    </row>
    <row r="59" spans="1:14" s="9" customFormat="1" ht="372" customHeight="1">
      <c r="A59" s="39"/>
      <c r="B59" s="30"/>
      <c r="C59" s="30" t="s">
        <v>119</v>
      </c>
      <c r="D59" s="30" t="s">
        <v>128</v>
      </c>
      <c r="E59" s="57">
        <v>44927</v>
      </c>
      <c r="F59" s="57">
        <v>45291</v>
      </c>
      <c r="G59" s="57">
        <v>44927</v>
      </c>
      <c r="H59" s="57">
        <v>45291</v>
      </c>
      <c r="I59" s="58">
        <v>0</v>
      </c>
      <c r="J59" s="58">
        <v>0</v>
      </c>
      <c r="K59" s="58">
        <v>0</v>
      </c>
      <c r="L59" s="28" t="s">
        <v>443</v>
      </c>
      <c r="M59" s="28" t="s">
        <v>444</v>
      </c>
      <c r="N59" s="28"/>
    </row>
    <row r="60" spans="1:14" s="9" customFormat="1" ht="114" customHeight="1">
      <c r="A60" s="39"/>
      <c r="B60" s="40" t="s">
        <v>13</v>
      </c>
      <c r="C60" s="40" t="s">
        <v>120</v>
      </c>
      <c r="D60" s="30" t="s">
        <v>128</v>
      </c>
      <c r="E60" s="57">
        <v>44927</v>
      </c>
      <c r="F60" s="57">
        <v>45291</v>
      </c>
      <c r="G60" s="57">
        <v>44927</v>
      </c>
      <c r="H60" s="57">
        <v>45291</v>
      </c>
      <c r="I60" s="58">
        <v>0</v>
      </c>
      <c r="J60" s="58">
        <v>0</v>
      </c>
      <c r="K60" s="58">
        <v>0</v>
      </c>
      <c r="L60" s="28"/>
      <c r="M60" s="28"/>
      <c r="N60" s="28"/>
    </row>
    <row r="61" spans="1:14" s="9" customFormat="1" ht="115.5" customHeight="1">
      <c r="A61" s="39"/>
      <c r="B61" s="40"/>
      <c r="C61" s="40" t="s">
        <v>121</v>
      </c>
      <c r="D61" s="30" t="s">
        <v>128</v>
      </c>
      <c r="E61" s="57">
        <v>44927</v>
      </c>
      <c r="F61" s="57">
        <v>45291</v>
      </c>
      <c r="G61" s="57">
        <v>44927</v>
      </c>
      <c r="H61" s="57">
        <v>45291</v>
      </c>
      <c r="I61" s="58">
        <v>0</v>
      </c>
      <c r="J61" s="58">
        <v>0</v>
      </c>
      <c r="K61" s="58">
        <v>0</v>
      </c>
      <c r="L61" s="28" t="s">
        <v>435</v>
      </c>
      <c r="M61" s="28" t="s">
        <v>436</v>
      </c>
      <c r="N61" s="28"/>
    </row>
    <row r="62" spans="1:14" s="9" customFormat="1" ht="181.5" customHeight="1">
      <c r="A62" s="39"/>
      <c r="B62" s="30" t="s">
        <v>27</v>
      </c>
      <c r="C62" s="30" t="s">
        <v>122</v>
      </c>
      <c r="D62" s="30" t="s">
        <v>128</v>
      </c>
      <c r="E62" s="57">
        <v>44927</v>
      </c>
      <c r="F62" s="57">
        <v>45291</v>
      </c>
      <c r="G62" s="57">
        <v>44927</v>
      </c>
      <c r="H62" s="57">
        <v>45291</v>
      </c>
      <c r="I62" s="58">
        <v>0</v>
      </c>
      <c r="J62" s="58">
        <v>0</v>
      </c>
      <c r="K62" s="58">
        <v>0</v>
      </c>
      <c r="L62" s="28" t="s">
        <v>437</v>
      </c>
      <c r="M62" s="28" t="s">
        <v>438</v>
      </c>
    </row>
    <row r="63" spans="1:14" s="9" customFormat="1" ht="101.25" customHeight="1">
      <c r="A63" s="39"/>
      <c r="B63" s="30"/>
      <c r="C63" s="30" t="s">
        <v>123</v>
      </c>
      <c r="D63" s="30" t="s">
        <v>128</v>
      </c>
      <c r="E63" s="57">
        <v>44927</v>
      </c>
      <c r="F63" s="57">
        <v>45291</v>
      </c>
      <c r="G63" s="57">
        <v>44927</v>
      </c>
      <c r="H63" s="57">
        <v>45291</v>
      </c>
      <c r="I63" s="58">
        <v>0</v>
      </c>
      <c r="J63" s="58">
        <v>0</v>
      </c>
      <c r="K63" s="58">
        <v>0</v>
      </c>
      <c r="L63" s="28"/>
      <c r="M63" s="28"/>
      <c r="N63" s="28"/>
    </row>
    <row r="64" spans="1:14" s="9" customFormat="1" ht="130.5" customHeight="1">
      <c r="A64" s="39"/>
      <c r="B64" s="30"/>
      <c r="C64" s="30" t="s">
        <v>113</v>
      </c>
      <c r="D64" s="30" t="s">
        <v>128</v>
      </c>
      <c r="E64" s="57">
        <v>44927</v>
      </c>
      <c r="F64" s="57">
        <v>45291</v>
      </c>
      <c r="G64" s="57">
        <v>44927</v>
      </c>
      <c r="H64" s="57">
        <v>45291</v>
      </c>
      <c r="I64" s="58">
        <v>0</v>
      </c>
      <c r="J64" s="58">
        <v>0</v>
      </c>
      <c r="K64" s="58">
        <v>0</v>
      </c>
      <c r="L64" s="28"/>
      <c r="M64" s="28"/>
      <c r="N64" s="28"/>
    </row>
    <row r="65" spans="1:14" s="9" customFormat="1" ht="133.5" customHeight="1">
      <c r="A65" s="39"/>
      <c r="B65" s="30"/>
      <c r="C65" s="56" t="s">
        <v>124</v>
      </c>
      <c r="D65" s="56" t="s">
        <v>128</v>
      </c>
      <c r="E65" s="59">
        <v>44927</v>
      </c>
      <c r="F65" s="59">
        <v>45291</v>
      </c>
      <c r="G65" s="59">
        <v>44927</v>
      </c>
      <c r="H65" s="59">
        <v>45291</v>
      </c>
      <c r="I65" s="60">
        <f>I66+I67</f>
        <v>18142.39</v>
      </c>
      <c r="J65" s="60">
        <v>18119.150000000001</v>
      </c>
      <c r="K65" s="60">
        <f>K66+K67</f>
        <v>18119.150000000001</v>
      </c>
      <c r="L65" s="61"/>
      <c r="M65" s="61"/>
      <c r="N65" s="61"/>
    </row>
    <row r="66" spans="1:14" s="9" customFormat="1" ht="179.25" customHeight="1">
      <c r="A66" s="39"/>
      <c r="B66" s="30"/>
      <c r="C66" s="30" t="s">
        <v>125</v>
      </c>
      <c r="D66" s="30" t="s">
        <v>128</v>
      </c>
      <c r="E66" s="57">
        <v>44927</v>
      </c>
      <c r="F66" s="57">
        <v>45291</v>
      </c>
      <c r="G66" s="57">
        <v>44927</v>
      </c>
      <c r="H66" s="57">
        <v>45291</v>
      </c>
      <c r="I66" s="58">
        <v>16975.39</v>
      </c>
      <c r="J66" s="58">
        <v>16952.150000000001</v>
      </c>
      <c r="K66" s="58">
        <v>16952.150000000001</v>
      </c>
      <c r="L66" s="28" t="s">
        <v>395</v>
      </c>
      <c r="M66" s="28" t="s">
        <v>396</v>
      </c>
      <c r="N66" s="28"/>
    </row>
    <row r="67" spans="1:14" s="9" customFormat="1" ht="409.6" customHeight="1">
      <c r="A67" s="39"/>
      <c r="B67" s="30"/>
      <c r="C67" s="30" t="s">
        <v>126</v>
      </c>
      <c r="D67" s="30" t="s">
        <v>128</v>
      </c>
      <c r="E67" s="57">
        <v>44927</v>
      </c>
      <c r="F67" s="57">
        <v>45291</v>
      </c>
      <c r="G67" s="57">
        <v>44927</v>
      </c>
      <c r="H67" s="57">
        <v>45291</v>
      </c>
      <c r="I67" s="58">
        <v>1167</v>
      </c>
      <c r="J67" s="58">
        <v>1167</v>
      </c>
      <c r="K67" s="58">
        <v>1167</v>
      </c>
      <c r="L67" s="73" t="s">
        <v>390</v>
      </c>
      <c r="M67" s="72" t="s">
        <v>389</v>
      </c>
      <c r="N67" s="28"/>
    </row>
    <row r="68" spans="1:14" s="9" customFormat="1" ht="116.25" customHeight="1">
      <c r="A68" s="39"/>
      <c r="B68" s="30" t="s">
        <v>37</v>
      </c>
      <c r="C68" s="30" t="s">
        <v>127</v>
      </c>
      <c r="D68" s="30" t="s">
        <v>128</v>
      </c>
      <c r="E68" s="57">
        <v>44927</v>
      </c>
      <c r="F68" s="57">
        <v>45291</v>
      </c>
      <c r="G68" s="57">
        <v>44927</v>
      </c>
      <c r="H68" s="57">
        <v>45291</v>
      </c>
      <c r="I68" s="58">
        <v>0</v>
      </c>
      <c r="J68" s="58">
        <v>0</v>
      </c>
      <c r="K68" s="58">
        <v>0</v>
      </c>
      <c r="L68" s="28"/>
      <c r="M68" s="28"/>
      <c r="N68" s="28"/>
    </row>
    <row r="69" spans="1:14" s="498" customFormat="1" ht="121.5" customHeight="1">
      <c r="A69" s="439" t="s">
        <v>5</v>
      </c>
      <c r="B69" s="495" t="s">
        <v>30</v>
      </c>
      <c r="C69" s="496" t="s">
        <v>470</v>
      </c>
      <c r="D69" s="440" t="s">
        <v>1428</v>
      </c>
      <c r="E69" s="441">
        <v>44927</v>
      </c>
      <c r="F69" s="441">
        <v>45291</v>
      </c>
      <c r="G69" s="441">
        <v>44927</v>
      </c>
      <c r="H69" s="441">
        <v>45291</v>
      </c>
      <c r="I69" s="24">
        <v>992631.4</v>
      </c>
      <c r="J69" s="24">
        <v>973191.9</v>
      </c>
      <c r="K69" s="24">
        <v>973191.9</v>
      </c>
      <c r="L69" s="497" t="s">
        <v>1429</v>
      </c>
      <c r="M69" s="497" t="s">
        <v>1429</v>
      </c>
      <c r="N69" s="127"/>
    </row>
    <row r="70" spans="1:14" s="443" customFormat="1" ht="286.5" customHeight="1">
      <c r="A70" s="444"/>
      <c r="B70" s="493"/>
      <c r="C70" s="491"/>
      <c r="D70" s="445"/>
      <c r="E70" s="446"/>
      <c r="F70" s="446"/>
      <c r="G70" s="446"/>
      <c r="H70" s="446"/>
      <c r="I70" s="665"/>
      <c r="J70" s="665"/>
      <c r="K70" s="665"/>
      <c r="L70" s="442" t="s">
        <v>1430</v>
      </c>
      <c r="M70" s="442" t="s">
        <v>1430</v>
      </c>
      <c r="N70" s="128"/>
    </row>
    <row r="71" spans="1:14" s="443" customFormat="1" ht="239.25" customHeight="1">
      <c r="A71" s="444"/>
      <c r="B71" s="493"/>
      <c r="C71" s="491"/>
      <c r="D71" s="445"/>
      <c r="E71" s="446"/>
      <c r="F71" s="446"/>
      <c r="G71" s="446"/>
      <c r="H71" s="446"/>
      <c r="I71" s="665"/>
      <c r="J71" s="665"/>
      <c r="K71" s="665"/>
      <c r="L71" s="442" t="s">
        <v>1431</v>
      </c>
      <c r="M71" s="442" t="s">
        <v>1431</v>
      </c>
      <c r="N71" s="128"/>
    </row>
    <row r="72" spans="1:14" s="443" customFormat="1" ht="129.75" customHeight="1">
      <c r="A72" s="444"/>
      <c r="B72" s="493"/>
      <c r="C72" s="491"/>
      <c r="D72" s="445"/>
      <c r="E72" s="446"/>
      <c r="F72" s="446"/>
      <c r="G72" s="446"/>
      <c r="H72" s="446"/>
      <c r="I72" s="665"/>
      <c r="J72" s="665"/>
      <c r="K72" s="665"/>
      <c r="L72" s="442" t="s">
        <v>1432</v>
      </c>
      <c r="M72" s="442" t="s">
        <v>1432</v>
      </c>
      <c r="N72" s="128"/>
    </row>
    <row r="73" spans="1:14" s="443" customFormat="1" ht="126.75" customHeight="1">
      <c r="A73" s="444"/>
      <c r="B73" s="493"/>
      <c r="C73" s="491"/>
      <c r="D73" s="445"/>
      <c r="E73" s="446"/>
      <c r="F73" s="446"/>
      <c r="G73" s="446"/>
      <c r="H73" s="446"/>
      <c r="I73" s="665"/>
      <c r="J73" s="665"/>
      <c r="K73" s="665"/>
      <c r="L73" s="442" t="s">
        <v>1433</v>
      </c>
      <c r="M73" s="442" t="s">
        <v>1433</v>
      </c>
      <c r="N73" s="128"/>
    </row>
    <row r="74" spans="1:14" s="443" customFormat="1" ht="159" customHeight="1">
      <c r="A74" s="444"/>
      <c r="B74" s="493"/>
      <c r="C74" s="491"/>
      <c r="D74" s="445"/>
      <c r="E74" s="446"/>
      <c r="F74" s="446"/>
      <c r="G74" s="446"/>
      <c r="H74" s="446"/>
      <c r="I74" s="665"/>
      <c r="J74" s="665"/>
      <c r="K74" s="665"/>
      <c r="L74" s="442" t="s">
        <v>1434</v>
      </c>
      <c r="M74" s="442" t="s">
        <v>1434</v>
      </c>
      <c r="N74" s="128"/>
    </row>
    <row r="75" spans="1:14" s="443" customFormat="1" ht="265.5" customHeight="1">
      <c r="A75" s="447"/>
      <c r="B75" s="493"/>
      <c r="C75" s="491"/>
      <c r="D75" s="445"/>
      <c r="E75" s="446"/>
      <c r="F75" s="446"/>
      <c r="G75" s="446"/>
      <c r="H75" s="446"/>
      <c r="I75" s="665"/>
      <c r="J75" s="665"/>
      <c r="K75" s="665"/>
      <c r="L75" s="442" t="s">
        <v>1435</v>
      </c>
      <c r="M75" s="442" t="s">
        <v>1435</v>
      </c>
      <c r="N75" s="128"/>
    </row>
    <row r="76" spans="1:14" s="443" customFormat="1" ht="107.25" customHeight="1">
      <c r="A76" s="448"/>
      <c r="B76" s="493"/>
      <c r="C76" s="491"/>
      <c r="D76" s="445"/>
      <c r="E76" s="446"/>
      <c r="F76" s="446"/>
      <c r="G76" s="446"/>
      <c r="H76" s="446"/>
      <c r="I76" s="665"/>
      <c r="J76" s="665"/>
      <c r="K76" s="665"/>
      <c r="L76" s="442" t="s">
        <v>1436</v>
      </c>
      <c r="M76" s="442" t="s">
        <v>1436</v>
      </c>
      <c r="N76" s="128"/>
    </row>
    <row r="77" spans="1:14" s="443" customFormat="1" ht="93" customHeight="1">
      <c r="A77" s="448"/>
      <c r="B77" s="493"/>
      <c r="C77" s="491"/>
      <c r="D77" s="445"/>
      <c r="E77" s="446"/>
      <c r="F77" s="446"/>
      <c r="G77" s="446"/>
      <c r="H77" s="446"/>
      <c r="I77" s="665"/>
      <c r="J77" s="665"/>
      <c r="K77" s="665"/>
      <c r="L77" s="442" t="s">
        <v>1437</v>
      </c>
      <c r="M77" s="442" t="s">
        <v>1437</v>
      </c>
      <c r="N77" s="128"/>
    </row>
    <row r="78" spans="1:14" s="443" customFormat="1" ht="149.25" customHeight="1">
      <c r="A78" s="448"/>
      <c r="B78" s="493"/>
      <c r="C78" s="491"/>
      <c r="D78" s="445"/>
      <c r="E78" s="446"/>
      <c r="F78" s="446"/>
      <c r="G78" s="446"/>
      <c r="H78" s="446"/>
      <c r="I78" s="665"/>
      <c r="J78" s="665"/>
      <c r="K78" s="665"/>
      <c r="L78" s="442" t="s">
        <v>1438</v>
      </c>
      <c r="M78" s="442" t="s">
        <v>1438</v>
      </c>
      <c r="N78" s="128"/>
    </row>
    <row r="79" spans="1:14" s="443" customFormat="1" ht="90" customHeight="1">
      <c r="A79" s="448"/>
      <c r="B79" s="493"/>
      <c r="C79" s="491"/>
      <c r="D79" s="445"/>
      <c r="E79" s="446"/>
      <c r="F79" s="446"/>
      <c r="G79" s="446"/>
      <c r="H79" s="446"/>
      <c r="I79" s="665"/>
      <c r="J79" s="665"/>
      <c r="K79" s="665"/>
      <c r="L79" s="442" t="s">
        <v>1439</v>
      </c>
      <c r="M79" s="442" t="s">
        <v>1439</v>
      </c>
      <c r="N79" s="128"/>
    </row>
    <row r="80" spans="1:14" s="443" customFormat="1" ht="164.25" customHeight="1">
      <c r="A80" s="448"/>
      <c r="B80" s="493"/>
      <c r="C80" s="491"/>
      <c r="D80" s="445"/>
      <c r="E80" s="446"/>
      <c r="F80" s="446"/>
      <c r="G80" s="446"/>
      <c r="H80" s="446"/>
      <c r="I80" s="665"/>
      <c r="J80" s="665"/>
      <c r="K80" s="665"/>
      <c r="L80" s="442" t="s">
        <v>1440</v>
      </c>
      <c r="M80" s="442" t="s">
        <v>1440</v>
      </c>
      <c r="N80" s="128"/>
    </row>
    <row r="81" spans="1:14" s="443" customFormat="1" ht="151.5" customHeight="1">
      <c r="A81" s="448"/>
      <c r="B81" s="493"/>
      <c r="C81" s="491"/>
      <c r="D81" s="445"/>
      <c r="E81" s="446"/>
      <c r="F81" s="446"/>
      <c r="G81" s="446"/>
      <c r="H81" s="446"/>
      <c r="I81" s="665"/>
      <c r="J81" s="665"/>
      <c r="K81" s="665"/>
      <c r="L81" s="442" t="s">
        <v>1441</v>
      </c>
      <c r="M81" s="442" t="s">
        <v>1441</v>
      </c>
      <c r="N81" s="128"/>
    </row>
    <row r="82" spans="1:14" s="443" customFormat="1" ht="228" customHeight="1">
      <c r="A82" s="448"/>
      <c r="B82" s="493"/>
      <c r="C82" s="491"/>
      <c r="D82" s="445"/>
      <c r="E82" s="446"/>
      <c r="F82" s="446"/>
      <c r="G82" s="446"/>
      <c r="H82" s="446"/>
      <c r="I82" s="665"/>
      <c r="J82" s="665"/>
      <c r="K82" s="665"/>
      <c r="L82" s="442" t="s">
        <v>1442</v>
      </c>
      <c r="M82" s="442" t="s">
        <v>1442</v>
      </c>
      <c r="N82" s="128"/>
    </row>
    <row r="83" spans="1:14" s="443" customFormat="1" ht="279" customHeight="1">
      <c r="A83" s="448"/>
      <c r="B83" s="494"/>
      <c r="C83" s="492"/>
      <c r="D83" s="445"/>
      <c r="E83" s="446"/>
      <c r="F83" s="446"/>
      <c r="G83" s="446"/>
      <c r="H83" s="446"/>
      <c r="I83" s="666"/>
      <c r="J83" s="666"/>
      <c r="K83" s="666"/>
      <c r="L83" s="442" t="s">
        <v>1443</v>
      </c>
      <c r="M83" s="442" t="s">
        <v>1443</v>
      </c>
      <c r="N83" s="449"/>
    </row>
    <row r="84" spans="1:14" s="443" customFormat="1" ht="15.75" customHeight="1">
      <c r="A84" s="39" t="s">
        <v>5</v>
      </c>
      <c r="B84" s="450" t="s">
        <v>0</v>
      </c>
      <c r="C84" s="219"/>
      <c r="D84" s="368"/>
      <c r="E84" s="80"/>
      <c r="F84" s="80"/>
      <c r="G84" s="80"/>
      <c r="H84" s="80"/>
      <c r="I84" s="80"/>
      <c r="J84" s="80"/>
      <c r="K84" s="80"/>
      <c r="L84" s="80"/>
      <c r="M84" s="80"/>
      <c r="N84" s="80"/>
    </row>
    <row r="85" spans="1:14" s="443" customFormat="1" ht="291.75" customHeight="1">
      <c r="A85" s="439" t="s">
        <v>5</v>
      </c>
      <c r="B85" s="451" t="s">
        <v>23</v>
      </c>
      <c r="C85" s="452" t="s">
        <v>1444</v>
      </c>
      <c r="D85" s="453" t="s">
        <v>1428</v>
      </c>
      <c r="E85" s="441">
        <v>44927</v>
      </c>
      <c r="F85" s="441">
        <v>45291</v>
      </c>
      <c r="G85" s="441">
        <v>44927</v>
      </c>
      <c r="H85" s="441">
        <v>45291</v>
      </c>
      <c r="I85" s="127">
        <v>921341.4</v>
      </c>
      <c r="J85" s="127">
        <v>902582.9</v>
      </c>
      <c r="K85" s="127">
        <v>902582.9</v>
      </c>
      <c r="L85" s="219" t="s">
        <v>1445</v>
      </c>
      <c r="M85" s="219" t="s">
        <v>1445</v>
      </c>
      <c r="N85" s="127"/>
    </row>
    <row r="86" spans="1:14" s="443" customFormat="1" ht="86.25" customHeight="1">
      <c r="A86" s="444"/>
      <c r="B86" s="451"/>
      <c r="C86" s="452"/>
      <c r="D86" s="454"/>
      <c r="E86" s="128"/>
      <c r="F86" s="128"/>
      <c r="G86" s="128"/>
      <c r="H86" s="128"/>
      <c r="I86" s="128"/>
      <c r="J86" s="128"/>
      <c r="K86" s="128"/>
      <c r="L86" s="219" t="s">
        <v>1446</v>
      </c>
      <c r="M86" s="219" t="s">
        <v>1446</v>
      </c>
      <c r="N86" s="128"/>
    </row>
    <row r="87" spans="1:14" s="443" customFormat="1" ht="66.75" customHeight="1">
      <c r="A87" s="444"/>
      <c r="B87" s="451"/>
      <c r="C87" s="452"/>
      <c r="D87" s="454"/>
      <c r="E87" s="128"/>
      <c r="F87" s="128"/>
      <c r="G87" s="128"/>
      <c r="H87" s="128"/>
      <c r="I87" s="128"/>
      <c r="J87" s="128"/>
      <c r="K87" s="128"/>
      <c r="L87" s="219" t="s">
        <v>1447</v>
      </c>
      <c r="M87" s="219" t="s">
        <v>1447</v>
      </c>
      <c r="N87" s="128"/>
    </row>
    <row r="88" spans="1:14" s="443" customFormat="1" ht="71.25" customHeight="1">
      <c r="A88" s="444"/>
      <c r="B88" s="451"/>
      <c r="C88" s="452"/>
      <c r="D88" s="454"/>
      <c r="E88" s="128"/>
      <c r="F88" s="128"/>
      <c r="G88" s="128"/>
      <c r="H88" s="128"/>
      <c r="I88" s="128"/>
      <c r="J88" s="128"/>
      <c r="K88" s="128"/>
      <c r="L88" s="219" t="s">
        <v>1448</v>
      </c>
      <c r="M88" s="219" t="s">
        <v>1448</v>
      </c>
      <c r="N88" s="128"/>
    </row>
    <row r="89" spans="1:14" ht="177" customHeight="1">
      <c r="A89" s="444"/>
      <c r="B89" s="451"/>
      <c r="C89" s="452"/>
      <c r="D89" s="454"/>
      <c r="E89" s="128"/>
      <c r="F89" s="128"/>
      <c r="G89" s="128"/>
      <c r="H89" s="128"/>
      <c r="I89" s="128"/>
      <c r="J89" s="128"/>
      <c r="K89" s="128"/>
      <c r="L89" s="219" t="s">
        <v>1449</v>
      </c>
      <c r="M89" s="219" t="s">
        <v>1449</v>
      </c>
      <c r="N89" s="128"/>
    </row>
    <row r="90" spans="1:14" ht="144" customHeight="1">
      <c r="A90" s="444"/>
      <c r="B90" s="451"/>
      <c r="C90" s="452"/>
      <c r="D90" s="454"/>
      <c r="E90" s="128"/>
      <c r="F90" s="128"/>
      <c r="G90" s="128"/>
      <c r="H90" s="128"/>
      <c r="I90" s="128"/>
      <c r="J90" s="128"/>
      <c r="K90" s="128"/>
      <c r="L90" s="219" t="s">
        <v>1450</v>
      </c>
      <c r="M90" s="219" t="s">
        <v>1450</v>
      </c>
      <c r="N90" s="128"/>
    </row>
    <row r="91" spans="1:14" ht="290.25" customHeight="1">
      <c r="A91" s="444"/>
      <c r="B91" s="451"/>
      <c r="C91" s="452"/>
      <c r="D91" s="454"/>
      <c r="E91" s="128"/>
      <c r="F91" s="128"/>
      <c r="G91" s="128"/>
      <c r="H91" s="128"/>
      <c r="I91" s="128"/>
      <c r="J91" s="128"/>
      <c r="K91" s="128"/>
      <c r="L91" s="219" t="s">
        <v>1451</v>
      </c>
      <c r="M91" s="219" t="s">
        <v>1451</v>
      </c>
      <c r="N91" s="128"/>
    </row>
    <row r="92" spans="1:14" ht="155.25" customHeight="1">
      <c r="A92" s="444"/>
      <c r="B92" s="451"/>
      <c r="C92" s="452"/>
      <c r="D92" s="454"/>
      <c r="E92" s="128"/>
      <c r="F92" s="128"/>
      <c r="G92" s="128"/>
      <c r="H92" s="128"/>
      <c r="I92" s="128"/>
      <c r="J92" s="128"/>
      <c r="K92" s="128"/>
      <c r="L92" s="219" t="s">
        <v>1452</v>
      </c>
      <c r="M92" s="219" t="s">
        <v>1452</v>
      </c>
      <c r="N92" s="128"/>
    </row>
    <row r="93" spans="1:14" ht="181.5" customHeight="1">
      <c r="A93" s="447"/>
      <c r="B93" s="451"/>
      <c r="C93" s="452"/>
      <c r="D93" s="455"/>
      <c r="E93" s="449"/>
      <c r="F93" s="449"/>
      <c r="G93" s="449"/>
      <c r="H93" s="449"/>
      <c r="I93" s="449"/>
      <c r="J93" s="449"/>
      <c r="K93" s="449"/>
      <c r="L93" s="219" t="s">
        <v>1453</v>
      </c>
      <c r="M93" s="219" t="s">
        <v>1453</v>
      </c>
      <c r="N93" s="449"/>
    </row>
    <row r="94" spans="1:14" ht="15.6">
      <c r="A94" s="456"/>
      <c r="B94" s="450" t="s">
        <v>0</v>
      </c>
      <c r="C94" s="219"/>
      <c r="D94" s="457"/>
      <c r="E94" s="457"/>
      <c r="F94" s="457"/>
      <c r="G94" s="457"/>
      <c r="H94" s="457"/>
      <c r="I94" s="457"/>
      <c r="J94" s="457"/>
      <c r="K94" s="457"/>
      <c r="L94" s="457"/>
      <c r="M94" s="457"/>
      <c r="N94" s="457"/>
    </row>
    <row r="95" spans="1:14" ht="15.75" customHeight="1">
      <c r="A95" s="458"/>
      <c r="B95" s="459" t="s">
        <v>603</v>
      </c>
      <c r="C95" s="460" t="s">
        <v>1454</v>
      </c>
      <c r="D95" s="461" t="s">
        <v>1428</v>
      </c>
      <c r="E95" s="441">
        <v>44927</v>
      </c>
      <c r="F95" s="441">
        <v>45291</v>
      </c>
      <c r="G95" s="441">
        <v>44927</v>
      </c>
      <c r="H95" s="441">
        <v>45291</v>
      </c>
      <c r="I95" s="462" t="s">
        <v>1455</v>
      </c>
      <c r="J95" s="462" t="s">
        <v>1456</v>
      </c>
      <c r="K95" s="462" t="s">
        <v>1456</v>
      </c>
      <c r="L95" s="461"/>
      <c r="M95" s="463"/>
      <c r="N95" s="463"/>
    </row>
    <row r="96" spans="1:14" ht="15.75" customHeight="1">
      <c r="A96" s="464"/>
      <c r="B96" s="459"/>
      <c r="C96" s="460"/>
      <c r="D96" s="465"/>
      <c r="E96" s="128"/>
      <c r="F96" s="128"/>
      <c r="G96" s="128"/>
      <c r="H96" s="128"/>
      <c r="I96" s="466"/>
      <c r="J96" s="466"/>
      <c r="K96" s="466"/>
      <c r="L96" s="465"/>
      <c r="M96" s="467"/>
      <c r="N96" s="467"/>
    </row>
    <row r="97" spans="1:14" ht="15.75" customHeight="1">
      <c r="A97" s="464"/>
      <c r="B97" s="459"/>
      <c r="C97" s="460"/>
      <c r="D97" s="465"/>
      <c r="E97" s="128"/>
      <c r="F97" s="128"/>
      <c r="G97" s="128"/>
      <c r="H97" s="128"/>
      <c r="I97" s="466"/>
      <c r="J97" s="466"/>
      <c r="K97" s="466"/>
      <c r="L97" s="465"/>
      <c r="M97" s="467"/>
      <c r="N97" s="467"/>
    </row>
    <row r="98" spans="1:14" ht="15.75" customHeight="1">
      <c r="A98" s="464"/>
      <c r="B98" s="459"/>
      <c r="C98" s="460"/>
      <c r="D98" s="465"/>
      <c r="E98" s="128"/>
      <c r="F98" s="128"/>
      <c r="G98" s="128"/>
      <c r="H98" s="128"/>
      <c r="I98" s="466"/>
      <c r="J98" s="466"/>
      <c r="K98" s="466"/>
      <c r="L98" s="465"/>
      <c r="M98" s="467"/>
      <c r="N98" s="467"/>
    </row>
    <row r="99" spans="1:14" ht="15.75" customHeight="1">
      <c r="A99" s="464"/>
      <c r="B99" s="459"/>
      <c r="C99" s="460"/>
      <c r="D99" s="465"/>
      <c r="E99" s="128"/>
      <c r="F99" s="128"/>
      <c r="G99" s="128"/>
      <c r="H99" s="128"/>
      <c r="I99" s="466"/>
      <c r="J99" s="466"/>
      <c r="K99" s="466"/>
      <c r="L99" s="465"/>
      <c r="M99" s="467"/>
      <c r="N99" s="467"/>
    </row>
    <row r="100" spans="1:14" ht="15.75" customHeight="1">
      <c r="A100" s="464"/>
      <c r="B100" s="459"/>
      <c r="C100" s="460"/>
      <c r="D100" s="465"/>
      <c r="E100" s="128"/>
      <c r="F100" s="128"/>
      <c r="G100" s="128"/>
      <c r="H100" s="128"/>
      <c r="I100" s="466"/>
      <c r="J100" s="466"/>
      <c r="K100" s="466"/>
      <c r="L100" s="465"/>
      <c r="M100" s="467"/>
      <c r="N100" s="467"/>
    </row>
    <row r="101" spans="1:14" ht="15.75" customHeight="1">
      <c r="A101" s="468"/>
      <c r="B101" s="459"/>
      <c r="C101" s="460"/>
      <c r="D101" s="469"/>
      <c r="E101" s="449"/>
      <c r="F101" s="449"/>
      <c r="G101" s="449"/>
      <c r="H101" s="449"/>
      <c r="I101" s="470"/>
      <c r="J101" s="470"/>
      <c r="K101" s="470"/>
      <c r="L101" s="469"/>
      <c r="M101" s="471"/>
      <c r="N101" s="471"/>
    </row>
    <row r="102" spans="1:14" ht="15.75" customHeight="1">
      <c r="A102" s="458"/>
      <c r="B102" s="459" t="s">
        <v>1457</v>
      </c>
      <c r="C102" s="460" t="s">
        <v>485</v>
      </c>
      <c r="D102" s="461" t="s">
        <v>1428</v>
      </c>
      <c r="E102" s="441">
        <v>44927</v>
      </c>
      <c r="F102" s="441">
        <v>45291</v>
      </c>
      <c r="G102" s="441">
        <v>44927</v>
      </c>
      <c r="H102" s="441">
        <v>45291</v>
      </c>
      <c r="I102" s="463"/>
      <c r="J102" s="463"/>
      <c r="K102" s="463"/>
      <c r="L102" s="463"/>
      <c r="M102" s="463"/>
      <c r="N102" s="463"/>
    </row>
    <row r="103" spans="1:14" ht="15.75" customHeight="1">
      <c r="A103" s="464"/>
      <c r="B103" s="459"/>
      <c r="C103" s="460"/>
      <c r="D103" s="465"/>
      <c r="E103" s="128"/>
      <c r="F103" s="128"/>
      <c r="G103" s="128"/>
      <c r="H103" s="128"/>
      <c r="I103" s="467"/>
      <c r="J103" s="467"/>
      <c r="K103" s="467"/>
      <c r="L103" s="467"/>
      <c r="M103" s="467"/>
      <c r="N103" s="467"/>
    </row>
    <row r="104" spans="1:14" ht="15.75" customHeight="1">
      <c r="A104" s="464"/>
      <c r="B104" s="459"/>
      <c r="C104" s="460"/>
      <c r="D104" s="465"/>
      <c r="E104" s="128"/>
      <c r="F104" s="128"/>
      <c r="G104" s="128"/>
      <c r="H104" s="128"/>
      <c r="I104" s="467"/>
      <c r="J104" s="467"/>
      <c r="K104" s="467"/>
      <c r="L104" s="467"/>
      <c r="M104" s="467"/>
      <c r="N104" s="467"/>
    </row>
    <row r="105" spans="1:14" ht="15.75" customHeight="1">
      <c r="A105" s="464"/>
      <c r="B105" s="459"/>
      <c r="C105" s="460"/>
      <c r="D105" s="465"/>
      <c r="E105" s="128"/>
      <c r="F105" s="128"/>
      <c r="G105" s="128"/>
      <c r="H105" s="128"/>
      <c r="I105" s="467"/>
      <c r="J105" s="467"/>
      <c r="K105" s="467"/>
      <c r="L105" s="467"/>
      <c r="M105" s="467"/>
      <c r="N105" s="467"/>
    </row>
    <row r="106" spans="1:14" ht="15.75" customHeight="1">
      <c r="A106" s="464"/>
      <c r="B106" s="459"/>
      <c r="C106" s="460"/>
      <c r="D106" s="465"/>
      <c r="E106" s="128"/>
      <c r="F106" s="128"/>
      <c r="G106" s="128"/>
      <c r="H106" s="128"/>
      <c r="I106" s="467"/>
      <c r="J106" s="467"/>
      <c r="K106" s="467"/>
      <c r="L106" s="467"/>
      <c r="M106" s="467"/>
      <c r="N106" s="467"/>
    </row>
    <row r="107" spans="1:14" ht="15.75" customHeight="1">
      <c r="A107" s="464"/>
      <c r="B107" s="459"/>
      <c r="C107" s="460"/>
      <c r="D107" s="465"/>
      <c r="E107" s="128"/>
      <c r="F107" s="128"/>
      <c r="G107" s="128"/>
      <c r="H107" s="128"/>
      <c r="I107" s="467"/>
      <c r="J107" s="467"/>
      <c r="K107" s="467"/>
      <c r="L107" s="467"/>
      <c r="M107" s="467"/>
      <c r="N107" s="467"/>
    </row>
    <row r="108" spans="1:14" ht="15.75" customHeight="1">
      <c r="A108" s="468"/>
      <c r="B108" s="459"/>
      <c r="C108" s="460"/>
      <c r="D108" s="469"/>
      <c r="E108" s="449"/>
      <c r="F108" s="449"/>
      <c r="G108" s="449"/>
      <c r="H108" s="449"/>
      <c r="I108" s="471"/>
      <c r="J108" s="471"/>
      <c r="K108" s="471"/>
      <c r="L108" s="471"/>
      <c r="M108" s="471"/>
      <c r="N108" s="471"/>
    </row>
    <row r="109" spans="1:14" ht="15.75" customHeight="1">
      <c r="A109" s="458"/>
      <c r="B109" s="459" t="s">
        <v>1458</v>
      </c>
      <c r="C109" s="460" t="s">
        <v>487</v>
      </c>
      <c r="D109" s="461" t="s">
        <v>1428</v>
      </c>
      <c r="E109" s="441">
        <v>44927</v>
      </c>
      <c r="F109" s="441">
        <v>45291</v>
      </c>
      <c r="G109" s="441">
        <v>44927</v>
      </c>
      <c r="H109" s="441">
        <v>45291</v>
      </c>
      <c r="I109" s="463"/>
      <c r="J109" s="463"/>
      <c r="K109" s="463"/>
      <c r="L109" s="463"/>
      <c r="M109" s="463"/>
      <c r="N109" s="463"/>
    </row>
    <row r="110" spans="1:14" ht="15.75" customHeight="1">
      <c r="A110" s="464"/>
      <c r="B110" s="459"/>
      <c r="C110" s="460"/>
      <c r="D110" s="465"/>
      <c r="E110" s="128"/>
      <c r="F110" s="128"/>
      <c r="G110" s="128"/>
      <c r="H110" s="128"/>
      <c r="I110" s="467"/>
      <c r="J110" s="467"/>
      <c r="K110" s="467"/>
      <c r="L110" s="467"/>
      <c r="M110" s="467"/>
      <c r="N110" s="467"/>
    </row>
    <row r="111" spans="1:14" ht="15.75" customHeight="1">
      <c r="A111" s="464"/>
      <c r="B111" s="459"/>
      <c r="C111" s="460"/>
      <c r="D111" s="465"/>
      <c r="E111" s="128"/>
      <c r="F111" s="128"/>
      <c r="G111" s="128"/>
      <c r="H111" s="128"/>
      <c r="I111" s="467"/>
      <c r="J111" s="467"/>
      <c r="K111" s="467"/>
      <c r="L111" s="467"/>
      <c r="M111" s="467"/>
      <c r="N111" s="467"/>
    </row>
    <row r="112" spans="1:14" ht="15.75" customHeight="1">
      <c r="A112" s="464"/>
      <c r="B112" s="459"/>
      <c r="C112" s="460"/>
      <c r="D112" s="465"/>
      <c r="E112" s="128"/>
      <c r="F112" s="128"/>
      <c r="G112" s="128"/>
      <c r="H112" s="128"/>
      <c r="I112" s="467"/>
      <c r="J112" s="467"/>
      <c r="K112" s="467"/>
      <c r="L112" s="467"/>
      <c r="M112" s="467"/>
      <c r="N112" s="467"/>
    </row>
    <row r="113" spans="1:14" ht="15.75" customHeight="1">
      <c r="A113" s="464"/>
      <c r="B113" s="459"/>
      <c r="C113" s="460"/>
      <c r="D113" s="465"/>
      <c r="E113" s="128"/>
      <c r="F113" s="128"/>
      <c r="G113" s="128"/>
      <c r="H113" s="128"/>
      <c r="I113" s="467"/>
      <c r="J113" s="467"/>
      <c r="K113" s="467"/>
      <c r="L113" s="467"/>
      <c r="M113" s="467"/>
      <c r="N113" s="467"/>
    </row>
    <row r="114" spans="1:14" ht="15.75" customHeight="1">
      <c r="A114" s="464"/>
      <c r="B114" s="459"/>
      <c r="C114" s="460"/>
      <c r="D114" s="465"/>
      <c r="E114" s="128"/>
      <c r="F114" s="128"/>
      <c r="G114" s="128"/>
      <c r="H114" s="128"/>
      <c r="I114" s="467"/>
      <c r="J114" s="467"/>
      <c r="K114" s="467"/>
      <c r="L114" s="467"/>
      <c r="M114" s="467"/>
      <c r="N114" s="467"/>
    </row>
    <row r="115" spans="1:14" ht="15.75" customHeight="1">
      <c r="A115" s="468"/>
      <c r="B115" s="459"/>
      <c r="C115" s="460"/>
      <c r="D115" s="469"/>
      <c r="E115" s="449"/>
      <c r="F115" s="449"/>
      <c r="G115" s="449"/>
      <c r="H115" s="449"/>
      <c r="I115" s="471"/>
      <c r="J115" s="471"/>
      <c r="K115" s="471"/>
      <c r="L115" s="471"/>
      <c r="M115" s="471"/>
      <c r="N115" s="471"/>
    </row>
    <row r="116" spans="1:14" ht="15.75" customHeight="1">
      <c r="A116" s="458"/>
      <c r="B116" s="459" t="s">
        <v>1459</v>
      </c>
      <c r="C116" s="460" t="s">
        <v>489</v>
      </c>
      <c r="D116" s="461" t="s">
        <v>1428</v>
      </c>
      <c r="E116" s="441">
        <v>44927</v>
      </c>
      <c r="F116" s="441">
        <v>45291</v>
      </c>
      <c r="G116" s="441">
        <v>44927</v>
      </c>
      <c r="H116" s="441">
        <v>45291</v>
      </c>
      <c r="I116" s="463"/>
      <c r="J116" s="463"/>
      <c r="K116" s="463"/>
      <c r="L116" s="463"/>
      <c r="M116" s="463"/>
      <c r="N116" s="463"/>
    </row>
    <row r="117" spans="1:14" ht="15.75" customHeight="1">
      <c r="A117" s="464"/>
      <c r="B117" s="459"/>
      <c r="C117" s="460"/>
      <c r="D117" s="465"/>
      <c r="E117" s="128"/>
      <c r="F117" s="128"/>
      <c r="G117" s="128"/>
      <c r="H117" s="128"/>
      <c r="I117" s="467"/>
      <c r="J117" s="467"/>
      <c r="K117" s="467"/>
      <c r="L117" s="467"/>
      <c r="M117" s="467"/>
      <c r="N117" s="467"/>
    </row>
    <row r="118" spans="1:14" ht="15.75" customHeight="1">
      <c r="A118" s="464"/>
      <c r="B118" s="459"/>
      <c r="C118" s="460"/>
      <c r="D118" s="465"/>
      <c r="E118" s="128"/>
      <c r="F118" s="128"/>
      <c r="G118" s="128"/>
      <c r="H118" s="128"/>
      <c r="I118" s="467"/>
      <c r="J118" s="467"/>
      <c r="K118" s="467"/>
      <c r="L118" s="467"/>
      <c r="M118" s="467"/>
      <c r="N118" s="467"/>
    </row>
    <row r="119" spans="1:14" ht="15.75" customHeight="1">
      <c r="A119" s="464"/>
      <c r="B119" s="459"/>
      <c r="C119" s="460"/>
      <c r="D119" s="465"/>
      <c r="E119" s="128"/>
      <c r="F119" s="128"/>
      <c r="G119" s="128"/>
      <c r="H119" s="128"/>
      <c r="I119" s="467"/>
      <c r="J119" s="467"/>
      <c r="K119" s="467"/>
      <c r="L119" s="467"/>
      <c r="M119" s="467"/>
      <c r="N119" s="467"/>
    </row>
    <row r="120" spans="1:14" ht="15.75" customHeight="1">
      <c r="A120" s="464"/>
      <c r="B120" s="459"/>
      <c r="C120" s="460"/>
      <c r="D120" s="465"/>
      <c r="E120" s="128"/>
      <c r="F120" s="128"/>
      <c r="G120" s="128"/>
      <c r="H120" s="128"/>
      <c r="I120" s="467"/>
      <c r="J120" s="467"/>
      <c r="K120" s="467"/>
      <c r="L120" s="467"/>
      <c r="M120" s="467"/>
      <c r="N120" s="467"/>
    </row>
    <row r="121" spans="1:14" ht="15.75" customHeight="1">
      <c r="A121" s="464"/>
      <c r="B121" s="459"/>
      <c r="C121" s="460"/>
      <c r="D121" s="465"/>
      <c r="E121" s="128"/>
      <c r="F121" s="128"/>
      <c r="G121" s="128"/>
      <c r="H121" s="128"/>
      <c r="I121" s="467"/>
      <c r="J121" s="467"/>
      <c r="K121" s="467"/>
      <c r="L121" s="467"/>
      <c r="M121" s="467"/>
      <c r="N121" s="467"/>
    </row>
    <row r="122" spans="1:14" ht="15.75" customHeight="1">
      <c r="A122" s="468"/>
      <c r="B122" s="459"/>
      <c r="C122" s="460"/>
      <c r="D122" s="469"/>
      <c r="E122" s="449"/>
      <c r="F122" s="449"/>
      <c r="G122" s="449"/>
      <c r="H122" s="449"/>
      <c r="I122" s="471"/>
      <c r="J122" s="471"/>
      <c r="K122" s="471"/>
      <c r="L122" s="471"/>
      <c r="M122" s="471"/>
      <c r="N122" s="471"/>
    </row>
    <row r="123" spans="1:14" ht="15.75" customHeight="1">
      <c r="A123" s="458"/>
      <c r="B123" s="459" t="s">
        <v>1460</v>
      </c>
      <c r="C123" s="460" t="s">
        <v>491</v>
      </c>
      <c r="D123" s="461" t="s">
        <v>1428</v>
      </c>
      <c r="E123" s="441">
        <v>44927</v>
      </c>
      <c r="F123" s="441">
        <v>45291</v>
      </c>
      <c r="G123" s="441">
        <v>44927</v>
      </c>
      <c r="H123" s="441">
        <v>45291</v>
      </c>
      <c r="I123" s="463"/>
      <c r="J123" s="463"/>
      <c r="K123" s="463"/>
      <c r="L123" s="463"/>
      <c r="M123" s="463"/>
      <c r="N123" s="463"/>
    </row>
    <row r="124" spans="1:14" ht="15.75" customHeight="1">
      <c r="A124" s="464"/>
      <c r="B124" s="459"/>
      <c r="C124" s="460"/>
      <c r="D124" s="465"/>
      <c r="E124" s="128"/>
      <c r="F124" s="128"/>
      <c r="G124" s="128"/>
      <c r="H124" s="128"/>
      <c r="I124" s="467"/>
      <c r="J124" s="467"/>
      <c r="K124" s="467"/>
      <c r="L124" s="467"/>
      <c r="M124" s="467"/>
      <c r="N124" s="467"/>
    </row>
    <row r="125" spans="1:14" ht="15.75" customHeight="1">
      <c r="A125" s="464"/>
      <c r="B125" s="459"/>
      <c r="C125" s="460"/>
      <c r="D125" s="465"/>
      <c r="E125" s="128"/>
      <c r="F125" s="128"/>
      <c r="G125" s="128"/>
      <c r="H125" s="128"/>
      <c r="I125" s="467"/>
      <c r="J125" s="467"/>
      <c r="K125" s="467"/>
      <c r="L125" s="467"/>
      <c r="M125" s="467"/>
      <c r="N125" s="467"/>
    </row>
    <row r="126" spans="1:14" ht="15.75" customHeight="1">
      <c r="A126" s="464"/>
      <c r="B126" s="459"/>
      <c r="C126" s="460"/>
      <c r="D126" s="465"/>
      <c r="E126" s="128"/>
      <c r="F126" s="128"/>
      <c r="G126" s="128"/>
      <c r="H126" s="128"/>
      <c r="I126" s="467"/>
      <c r="J126" s="467"/>
      <c r="K126" s="467"/>
      <c r="L126" s="467"/>
      <c r="M126" s="467"/>
      <c r="N126" s="467"/>
    </row>
    <row r="127" spans="1:14" ht="15.75" customHeight="1">
      <c r="A127" s="464"/>
      <c r="B127" s="459"/>
      <c r="C127" s="460"/>
      <c r="D127" s="465"/>
      <c r="E127" s="128"/>
      <c r="F127" s="128"/>
      <c r="G127" s="128"/>
      <c r="H127" s="128"/>
      <c r="I127" s="467"/>
      <c r="J127" s="467"/>
      <c r="K127" s="467"/>
      <c r="L127" s="467"/>
      <c r="M127" s="467"/>
      <c r="N127" s="467"/>
    </row>
    <row r="128" spans="1:14" ht="15.75" customHeight="1">
      <c r="A128" s="464"/>
      <c r="B128" s="459"/>
      <c r="C128" s="460"/>
      <c r="D128" s="465"/>
      <c r="E128" s="128"/>
      <c r="F128" s="128"/>
      <c r="G128" s="128"/>
      <c r="H128" s="128"/>
      <c r="I128" s="467"/>
      <c r="J128" s="467"/>
      <c r="K128" s="467"/>
      <c r="L128" s="467"/>
      <c r="M128" s="467"/>
      <c r="N128" s="467"/>
    </row>
    <row r="129" spans="1:14" ht="15.75" customHeight="1">
      <c r="A129" s="468"/>
      <c r="B129" s="459"/>
      <c r="C129" s="460"/>
      <c r="D129" s="469"/>
      <c r="E129" s="449"/>
      <c r="F129" s="449"/>
      <c r="G129" s="449"/>
      <c r="H129" s="449"/>
      <c r="I129" s="471"/>
      <c r="J129" s="471"/>
      <c r="K129" s="471"/>
      <c r="L129" s="471"/>
      <c r="M129" s="471"/>
      <c r="N129" s="471"/>
    </row>
    <row r="130" spans="1:14" ht="15.75" customHeight="1">
      <c r="A130" s="458"/>
      <c r="B130" s="459" t="s">
        <v>1461</v>
      </c>
      <c r="C130" s="460" t="s">
        <v>493</v>
      </c>
      <c r="D130" s="462" t="s">
        <v>1428</v>
      </c>
      <c r="E130" s="441">
        <v>44927</v>
      </c>
      <c r="F130" s="441">
        <v>45291</v>
      </c>
      <c r="G130" s="441">
        <v>44927</v>
      </c>
      <c r="H130" s="441">
        <v>45291</v>
      </c>
      <c r="I130" s="463"/>
      <c r="J130" s="463"/>
      <c r="K130" s="463"/>
      <c r="L130" s="463"/>
      <c r="M130" s="463"/>
      <c r="N130" s="463"/>
    </row>
    <row r="131" spans="1:14" ht="15.75" customHeight="1">
      <c r="A131" s="464"/>
      <c r="B131" s="459"/>
      <c r="C131" s="460"/>
      <c r="D131" s="466"/>
      <c r="E131" s="128"/>
      <c r="F131" s="128"/>
      <c r="G131" s="128"/>
      <c r="H131" s="128"/>
      <c r="I131" s="467"/>
      <c r="J131" s="467"/>
      <c r="K131" s="467"/>
      <c r="L131" s="467"/>
      <c r="M131" s="467"/>
      <c r="N131" s="467"/>
    </row>
    <row r="132" spans="1:14" ht="15.75" customHeight="1">
      <c r="A132" s="464"/>
      <c r="B132" s="459"/>
      <c r="C132" s="460"/>
      <c r="D132" s="466"/>
      <c r="E132" s="128"/>
      <c r="F132" s="128"/>
      <c r="G132" s="128"/>
      <c r="H132" s="128"/>
      <c r="I132" s="467"/>
      <c r="J132" s="467"/>
      <c r="K132" s="467"/>
      <c r="L132" s="467"/>
      <c r="M132" s="467"/>
      <c r="N132" s="467"/>
    </row>
    <row r="133" spans="1:14" ht="15.75" customHeight="1">
      <c r="A133" s="464"/>
      <c r="B133" s="459"/>
      <c r="C133" s="460"/>
      <c r="D133" s="466"/>
      <c r="E133" s="128"/>
      <c r="F133" s="128"/>
      <c r="G133" s="128"/>
      <c r="H133" s="128"/>
      <c r="I133" s="467"/>
      <c r="J133" s="467"/>
      <c r="K133" s="467"/>
      <c r="L133" s="467"/>
      <c r="M133" s="467"/>
      <c r="N133" s="467"/>
    </row>
    <row r="134" spans="1:14" ht="15.75" customHeight="1">
      <c r="A134" s="464"/>
      <c r="B134" s="459"/>
      <c r="C134" s="460"/>
      <c r="D134" s="466"/>
      <c r="E134" s="128"/>
      <c r="F134" s="128"/>
      <c r="G134" s="128"/>
      <c r="H134" s="128"/>
      <c r="I134" s="467"/>
      <c r="J134" s="467"/>
      <c r="K134" s="467"/>
      <c r="L134" s="467"/>
      <c r="M134" s="467"/>
      <c r="N134" s="467"/>
    </row>
    <row r="135" spans="1:14" ht="15.75" customHeight="1">
      <c r="A135" s="464"/>
      <c r="B135" s="459"/>
      <c r="C135" s="460"/>
      <c r="D135" s="466"/>
      <c r="E135" s="128"/>
      <c r="F135" s="128"/>
      <c r="G135" s="128"/>
      <c r="H135" s="128"/>
      <c r="I135" s="467"/>
      <c r="J135" s="467"/>
      <c r="K135" s="467"/>
      <c r="L135" s="467"/>
      <c r="M135" s="467"/>
      <c r="N135" s="467"/>
    </row>
    <row r="136" spans="1:14" ht="15.75" customHeight="1">
      <c r="A136" s="468"/>
      <c r="B136" s="459"/>
      <c r="C136" s="460"/>
      <c r="D136" s="470"/>
      <c r="E136" s="449"/>
      <c r="F136" s="449"/>
      <c r="G136" s="449"/>
      <c r="H136" s="449"/>
      <c r="I136" s="471"/>
      <c r="J136" s="471"/>
      <c r="K136" s="471"/>
      <c r="L136" s="471"/>
      <c r="M136" s="471"/>
      <c r="N136" s="471"/>
    </row>
    <row r="137" spans="1:14" ht="15.75" customHeight="1">
      <c r="A137" s="458"/>
      <c r="B137" s="459" t="s">
        <v>1462</v>
      </c>
      <c r="C137" s="460" t="s">
        <v>495</v>
      </c>
      <c r="D137" s="462" t="s">
        <v>1428</v>
      </c>
      <c r="E137" s="441">
        <v>44927</v>
      </c>
      <c r="F137" s="441">
        <v>45291</v>
      </c>
      <c r="G137" s="441">
        <v>44927</v>
      </c>
      <c r="H137" s="441">
        <v>45291</v>
      </c>
      <c r="I137" s="462" t="s">
        <v>1463</v>
      </c>
      <c r="J137" s="462" t="s">
        <v>1463</v>
      </c>
      <c r="K137" s="462" t="s">
        <v>1463</v>
      </c>
      <c r="L137" s="463"/>
      <c r="M137" s="463"/>
      <c r="N137" s="463"/>
    </row>
    <row r="138" spans="1:14" ht="15.75" customHeight="1">
      <c r="A138" s="464"/>
      <c r="B138" s="459"/>
      <c r="C138" s="460"/>
      <c r="D138" s="466"/>
      <c r="E138" s="446"/>
      <c r="F138" s="446"/>
      <c r="G138" s="446"/>
      <c r="H138" s="446"/>
      <c r="I138" s="466"/>
      <c r="J138" s="466"/>
      <c r="K138" s="466"/>
      <c r="L138" s="467"/>
      <c r="M138" s="467"/>
      <c r="N138" s="467"/>
    </row>
    <row r="139" spans="1:14" ht="15.75" customHeight="1">
      <c r="A139" s="464"/>
      <c r="B139" s="459"/>
      <c r="C139" s="460"/>
      <c r="D139" s="466"/>
      <c r="E139" s="446"/>
      <c r="F139" s="446"/>
      <c r="G139" s="446"/>
      <c r="H139" s="446"/>
      <c r="I139" s="466"/>
      <c r="J139" s="466"/>
      <c r="K139" s="466"/>
      <c r="L139" s="467"/>
      <c r="M139" s="467"/>
      <c r="N139" s="467"/>
    </row>
    <row r="140" spans="1:14" ht="15.75" customHeight="1">
      <c r="A140" s="464"/>
      <c r="B140" s="459"/>
      <c r="C140" s="460"/>
      <c r="D140" s="466"/>
      <c r="E140" s="446"/>
      <c r="F140" s="446"/>
      <c r="G140" s="446"/>
      <c r="H140" s="446"/>
      <c r="I140" s="466"/>
      <c r="J140" s="466"/>
      <c r="K140" s="466"/>
      <c r="L140" s="467"/>
      <c r="M140" s="467"/>
      <c r="N140" s="467"/>
    </row>
    <row r="141" spans="1:14" ht="15.75" customHeight="1">
      <c r="A141" s="464"/>
      <c r="B141" s="459"/>
      <c r="C141" s="460"/>
      <c r="D141" s="466"/>
      <c r="E141" s="446"/>
      <c r="F141" s="446"/>
      <c r="G141" s="446"/>
      <c r="H141" s="446"/>
      <c r="I141" s="466"/>
      <c r="J141" s="466"/>
      <c r="K141" s="466"/>
      <c r="L141" s="467"/>
      <c r="M141" s="467"/>
      <c r="N141" s="467"/>
    </row>
    <row r="142" spans="1:14" ht="15.75" customHeight="1">
      <c r="A142" s="464"/>
      <c r="B142" s="459"/>
      <c r="C142" s="460"/>
      <c r="D142" s="466"/>
      <c r="E142" s="446"/>
      <c r="F142" s="446"/>
      <c r="G142" s="446"/>
      <c r="H142" s="446"/>
      <c r="I142" s="466"/>
      <c r="J142" s="466"/>
      <c r="K142" s="466"/>
      <c r="L142" s="467"/>
      <c r="M142" s="467"/>
      <c r="N142" s="467"/>
    </row>
    <row r="143" spans="1:14" ht="15.75" customHeight="1">
      <c r="A143" s="464"/>
      <c r="B143" s="459"/>
      <c r="C143" s="460"/>
      <c r="D143" s="466"/>
      <c r="E143" s="446"/>
      <c r="F143" s="446"/>
      <c r="G143" s="446"/>
      <c r="H143" s="446"/>
      <c r="I143" s="466"/>
      <c r="J143" s="466"/>
      <c r="K143" s="466"/>
      <c r="L143" s="467"/>
      <c r="M143" s="467"/>
      <c r="N143" s="467"/>
    </row>
    <row r="144" spans="1:14" ht="15.75" customHeight="1">
      <c r="A144" s="464"/>
      <c r="B144" s="459"/>
      <c r="C144" s="460"/>
      <c r="D144" s="466"/>
      <c r="E144" s="446"/>
      <c r="F144" s="446"/>
      <c r="G144" s="446"/>
      <c r="H144" s="446"/>
      <c r="I144" s="466"/>
      <c r="J144" s="466"/>
      <c r="K144" s="466"/>
      <c r="L144" s="467"/>
      <c r="M144" s="467"/>
      <c r="N144" s="467"/>
    </row>
    <row r="145" spans="1:14" ht="15.75" customHeight="1">
      <c r="A145" s="468"/>
      <c r="B145" s="459"/>
      <c r="C145" s="460"/>
      <c r="D145" s="470"/>
      <c r="E145" s="472"/>
      <c r="F145" s="472"/>
      <c r="G145" s="472"/>
      <c r="H145" s="472"/>
      <c r="I145" s="470"/>
      <c r="J145" s="470"/>
      <c r="K145" s="470"/>
      <c r="L145" s="471"/>
      <c r="M145" s="471"/>
      <c r="N145" s="471"/>
    </row>
    <row r="146" spans="1:14" ht="15.75" customHeight="1">
      <c r="A146" s="458"/>
      <c r="B146" s="459" t="s">
        <v>1464</v>
      </c>
      <c r="C146" s="460" t="s">
        <v>1465</v>
      </c>
      <c r="D146" s="461" t="s">
        <v>1428</v>
      </c>
      <c r="E146" s="441">
        <v>44927</v>
      </c>
      <c r="F146" s="441">
        <v>45291</v>
      </c>
      <c r="G146" s="441">
        <v>44927</v>
      </c>
      <c r="H146" s="441">
        <v>45291</v>
      </c>
      <c r="I146" s="463"/>
      <c r="J146" s="463"/>
      <c r="K146" s="463"/>
      <c r="L146" s="463"/>
      <c r="M146" s="463"/>
      <c r="N146" s="463"/>
    </row>
    <row r="147" spans="1:14" ht="15.75" customHeight="1">
      <c r="A147" s="464"/>
      <c r="B147" s="459"/>
      <c r="C147" s="460"/>
      <c r="D147" s="465"/>
      <c r="E147" s="128"/>
      <c r="F147" s="128"/>
      <c r="G147" s="128"/>
      <c r="H147" s="128"/>
      <c r="I147" s="467"/>
      <c r="J147" s="467"/>
      <c r="K147" s="467"/>
      <c r="L147" s="467"/>
      <c r="M147" s="467"/>
      <c r="N147" s="467"/>
    </row>
    <row r="148" spans="1:14" ht="15.75" customHeight="1">
      <c r="A148" s="464"/>
      <c r="B148" s="459"/>
      <c r="C148" s="460"/>
      <c r="D148" s="465"/>
      <c r="E148" s="128"/>
      <c r="F148" s="128"/>
      <c r="G148" s="128"/>
      <c r="H148" s="128"/>
      <c r="I148" s="467"/>
      <c r="J148" s="467"/>
      <c r="K148" s="467"/>
      <c r="L148" s="467"/>
      <c r="M148" s="467"/>
      <c r="N148" s="467"/>
    </row>
    <row r="149" spans="1:14" ht="15.75" customHeight="1">
      <c r="A149" s="464"/>
      <c r="B149" s="459"/>
      <c r="C149" s="460"/>
      <c r="D149" s="465"/>
      <c r="E149" s="128"/>
      <c r="F149" s="128"/>
      <c r="G149" s="128"/>
      <c r="H149" s="128"/>
      <c r="I149" s="467"/>
      <c r="J149" s="467"/>
      <c r="K149" s="467"/>
      <c r="L149" s="467"/>
      <c r="M149" s="467"/>
      <c r="N149" s="467"/>
    </row>
    <row r="150" spans="1:14" ht="15.75" customHeight="1">
      <c r="A150" s="464"/>
      <c r="B150" s="459"/>
      <c r="C150" s="460"/>
      <c r="D150" s="465"/>
      <c r="E150" s="128"/>
      <c r="F150" s="128"/>
      <c r="G150" s="128"/>
      <c r="H150" s="128"/>
      <c r="I150" s="467"/>
      <c r="J150" s="467"/>
      <c r="K150" s="467"/>
      <c r="L150" s="467"/>
      <c r="M150" s="467"/>
      <c r="N150" s="467"/>
    </row>
    <row r="151" spans="1:14" ht="15.75" customHeight="1">
      <c r="A151" s="464"/>
      <c r="B151" s="459"/>
      <c r="C151" s="460"/>
      <c r="D151" s="465"/>
      <c r="E151" s="128"/>
      <c r="F151" s="128"/>
      <c r="G151" s="128"/>
      <c r="H151" s="128"/>
      <c r="I151" s="467"/>
      <c r="J151" s="467"/>
      <c r="K151" s="467"/>
      <c r="L151" s="467"/>
      <c r="M151" s="467"/>
      <c r="N151" s="467"/>
    </row>
    <row r="152" spans="1:14" ht="15.75" customHeight="1">
      <c r="A152" s="468"/>
      <c r="B152" s="459"/>
      <c r="C152" s="460"/>
      <c r="D152" s="469"/>
      <c r="E152" s="449"/>
      <c r="F152" s="449"/>
      <c r="G152" s="449"/>
      <c r="H152" s="449"/>
      <c r="I152" s="471"/>
      <c r="J152" s="471"/>
      <c r="K152" s="471"/>
      <c r="L152" s="471"/>
      <c r="M152" s="471"/>
      <c r="N152" s="471"/>
    </row>
    <row r="153" spans="1:14" ht="15.75" customHeight="1">
      <c r="A153" s="458"/>
      <c r="B153" s="459" t="s">
        <v>607</v>
      </c>
      <c r="C153" s="473" t="s">
        <v>1466</v>
      </c>
      <c r="D153" s="461" t="s">
        <v>1428</v>
      </c>
      <c r="E153" s="441">
        <v>44927</v>
      </c>
      <c r="F153" s="462" t="s">
        <v>1467</v>
      </c>
      <c r="G153" s="441">
        <v>44927</v>
      </c>
      <c r="H153" s="462" t="s">
        <v>1467</v>
      </c>
      <c r="I153" s="462" t="s">
        <v>1468</v>
      </c>
      <c r="J153" s="462" t="s">
        <v>1469</v>
      </c>
      <c r="K153" s="462" t="s">
        <v>1469</v>
      </c>
      <c r="L153" s="463"/>
      <c r="M153" s="463"/>
      <c r="N153" s="463"/>
    </row>
    <row r="154" spans="1:14" ht="15.75" customHeight="1">
      <c r="A154" s="464"/>
      <c r="B154" s="459"/>
      <c r="C154" s="473"/>
      <c r="D154" s="465"/>
      <c r="E154" s="446"/>
      <c r="F154" s="466"/>
      <c r="G154" s="446"/>
      <c r="H154" s="466"/>
      <c r="I154" s="466"/>
      <c r="J154" s="466"/>
      <c r="K154" s="466"/>
      <c r="L154" s="467"/>
      <c r="M154" s="467"/>
      <c r="N154" s="467"/>
    </row>
    <row r="155" spans="1:14" ht="15.75" customHeight="1">
      <c r="A155" s="464"/>
      <c r="B155" s="459"/>
      <c r="C155" s="473"/>
      <c r="D155" s="465"/>
      <c r="E155" s="446"/>
      <c r="F155" s="466"/>
      <c r="G155" s="446"/>
      <c r="H155" s="466"/>
      <c r="I155" s="466"/>
      <c r="J155" s="466"/>
      <c r="K155" s="466"/>
      <c r="L155" s="467"/>
      <c r="M155" s="467"/>
      <c r="N155" s="467"/>
    </row>
    <row r="156" spans="1:14" ht="15.75" customHeight="1">
      <c r="A156" s="464"/>
      <c r="B156" s="459"/>
      <c r="C156" s="473"/>
      <c r="D156" s="465"/>
      <c r="E156" s="446"/>
      <c r="F156" s="466"/>
      <c r="G156" s="446"/>
      <c r="H156" s="466"/>
      <c r="I156" s="466"/>
      <c r="J156" s="466"/>
      <c r="K156" s="466"/>
      <c r="L156" s="467"/>
      <c r="M156" s="467"/>
      <c r="N156" s="467"/>
    </row>
    <row r="157" spans="1:14" ht="15.75" customHeight="1">
      <c r="A157" s="464"/>
      <c r="B157" s="459"/>
      <c r="C157" s="473"/>
      <c r="D157" s="465"/>
      <c r="E157" s="446"/>
      <c r="F157" s="466"/>
      <c r="G157" s="446"/>
      <c r="H157" s="466"/>
      <c r="I157" s="466"/>
      <c r="J157" s="466"/>
      <c r="K157" s="466"/>
      <c r="L157" s="467"/>
      <c r="M157" s="467"/>
      <c r="N157" s="467"/>
    </row>
    <row r="158" spans="1:14" ht="15.75" customHeight="1">
      <c r="A158" s="464"/>
      <c r="B158" s="459"/>
      <c r="C158" s="473"/>
      <c r="D158" s="465"/>
      <c r="E158" s="446"/>
      <c r="F158" s="466"/>
      <c r="G158" s="446"/>
      <c r="H158" s="466"/>
      <c r="I158" s="466"/>
      <c r="J158" s="466"/>
      <c r="K158" s="466"/>
      <c r="L158" s="467"/>
      <c r="M158" s="467"/>
      <c r="N158" s="467"/>
    </row>
    <row r="159" spans="1:14" ht="15.75" customHeight="1">
      <c r="A159" s="464"/>
      <c r="B159" s="459"/>
      <c r="C159" s="473"/>
      <c r="D159" s="465"/>
      <c r="E159" s="446"/>
      <c r="F159" s="466"/>
      <c r="G159" s="446"/>
      <c r="H159" s="466"/>
      <c r="I159" s="466"/>
      <c r="J159" s="466"/>
      <c r="K159" s="466"/>
      <c r="L159" s="467"/>
      <c r="M159" s="467"/>
      <c r="N159" s="467"/>
    </row>
    <row r="160" spans="1:14" ht="15.75" customHeight="1">
      <c r="A160" s="468"/>
      <c r="B160" s="459"/>
      <c r="C160" s="473"/>
      <c r="D160" s="469"/>
      <c r="E160" s="472"/>
      <c r="F160" s="470"/>
      <c r="G160" s="472"/>
      <c r="H160" s="470"/>
      <c r="I160" s="470"/>
      <c r="J160" s="470"/>
      <c r="K160" s="470"/>
      <c r="L160" s="471"/>
      <c r="M160" s="471"/>
      <c r="N160" s="471"/>
    </row>
    <row r="161" spans="1:14" ht="15.75" customHeight="1">
      <c r="A161" s="458"/>
      <c r="B161" s="459" t="s">
        <v>1470</v>
      </c>
      <c r="C161" s="473" t="s">
        <v>537</v>
      </c>
      <c r="D161" s="461" t="s">
        <v>1428</v>
      </c>
      <c r="E161" s="462" t="s">
        <v>1471</v>
      </c>
      <c r="F161" s="462" t="s">
        <v>1467</v>
      </c>
      <c r="G161" s="462" t="s">
        <v>1471</v>
      </c>
      <c r="H161" s="462" t="s">
        <v>1467</v>
      </c>
      <c r="I161" s="463"/>
      <c r="J161" s="463"/>
      <c r="K161" s="463"/>
      <c r="L161" s="463"/>
      <c r="M161" s="463"/>
      <c r="N161" s="463"/>
    </row>
    <row r="162" spans="1:14" ht="15.75" customHeight="1">
      <c r="A162" s="464"/>
      <c r="B162" s="459"/>
      <c r="C162" s="473"/>
      <c r="D162" s="465"/>
      <c r="E162" s="466"/>
      <c r="F162" s="466"/>
      <c r="G162" s="466"/>
      <c r="H162" s="466"/>
      <c r="I162" s="467"/>
      <c r="J162" s="467"/>
      <c r="K162" s="467"/>
      <c r="L162" s="467"/>
      <c r="M162" s="467"/>
      <c r="N162" s="467"/>
    </row>
    <row r="163" spans="1:14" ht="15.75" customHeight="1">
      <c r="A163" s="464"/>
      <c r="B163" s="459"/>
      <c r="C163" s="473"/>
      <c r="D163" s="465"/>
      <c r="E163" s="466"/>
      <c r="F163" s="466"/>
      <c r="G163" s="466"/>
      <c r="H163" s="466"/>
      <c r="I163" s="467"/>
      <c r="J163" s="467"/>
      <c r="K163" s="467"/>
      <c r="L163" s="467"/>
      <c r="M163" s="467"/>
      <c r="N163" s="467"/>
    </row>
    <row r="164" spans="1:14" ht="15.75" customHeight="1">
      <c r="A164" s="464"/>
      <c r="B164" s="459"/>
      <c r="C164" s="473"/>
      <c r="D164" s="465"/>
      <c r="E164" s="466"/>
      <c r="F164" s="466"/>
      <c r="G164" s="466"/>
      <c r="H164" s="466"/>
      <c r="I164" s="467"/>
      <c r="J164" s="467"/>
      <c r="K164" s="467"/>
      <c r="L164" s="467"/>
      <c r="M164" s="467"/>
      <c r="N164" s="467"/>
    </row>
    <row r="165" spans="1:14" ht="15.75" customHeight="1">
      <c r="A165" s="464"/>
      <c r="B165" s="459"/>
      <c r="C165" s="473"/>
      <c r="D165" s="465"/>
      <c r="E165" s="466"/>
      <c r="F165" s="466"/>
      <c r="G165" s="466"/>
      <c r="H165" s="466"/>
      <c r="I165" s="467"/>
      <c r="J165" s="467"/>
      <c r="K165" s="467"/>
      <c r="L165" s="467"/>
      <c r="M165" s="467"/>
      <c r="N165" s="467"/>
    </row>
    <row r="166" spans="1:14" ht="15.75" customHeight="1">
      <c r="A166" s="468"/>
      <c r="B166" s="459"/>
      <c r="C166" s="473"/>
      <c r="D166" s="465"/>
      <c r="E166" s="470"/>
      <c r="F166" s="470"/>
      <c r="G166" s="470"/>
      <c r="H166" s="470"/>
      <c r="I166" s="471"/>
      <c r="J166" s="471"/>
      <c r="K166" s="471"/>
      <c r="L166" s="471"/>
      <c r="M166" s="471"/>
      <c r="N166" s="471"/>
    </row>
    <row r="167" spans="1:14" ht="15.75" customHeight="1">
      <c r="A167" s="458"/>
      <c r="B167" s="459" t="s">
        <v>1472</v>
      </c>
      <c r="C167" s="473" t="s">
        <v>539</v>
      </c>
      <c r="D167" s="461" t="s">
        <v>1428</v>
      </c>
      <c r="E167" s="462" t="s">
        <v>1471</v>
      </c>
      <c r="F167" s="462" t="s">
        <v>1467</v>
      </c>
      <c r="G167" s="462" t="s">
        <v>1471</v>
      </c>
      <c r="H167" s="462" t="s">
        <v>1467</v>
      </c>
      <c r="I167" s="462" t="s">
        <v>1473</v>
      </c>
      <c r="J167" s="462" t="s">
        <v>1473</v>
      </c>
      <c r="K167" s="462" t="s">
        <v>1473</v>
      </c>
      <c r="L167" s="463"/>
      <c r="M167" s="463"/>
      <c r="N167" s="463"/>
    </row>
    <row r="168" spans="1:14" ht="15.75" customHeight="1">
      <c r="A168" s="464"/>
      <c r="B168" s="459"/>
      <c r="C168" s="473"/>
      <c r="D168" s="465"/>
      <c r="E168" s="466"/>
      <c r="F168" s="466"/>
      <c r="G168" s="466"/>
      <c r="H168" s="466"/>
      <c r="I168" s="466"/>
      <c r="J168" s="466"/>
      <c r="K168" s="466"/>
      <c r="L168" s="467"/>
      <c r="M168" s="467"/>
      <c r="N168" s="467"/>
    </row>
    <row r="169" spans="1:14" ht="15.75" customHeight="1">
      <c r="A169" s="464"/>
      <c r="B169" s="459"/>
      <c r="C169" s="473"/>
      <c r="D169" s="465"/>
      <c r="E169" s="466"/>
      <c r="F169" s="466"/>
      <c r="G169" s="466"/>
      <c r="H169" s="466"/>
      <c r="I169" s="466"/>
      <c r="J169" s="466"/>
      <c r="K169" s="466"/>
      <c r="L169" s="467"/>
      <c r="M169" s="467"/>
      <c r="N169" s="467"/>
    </row>
    <row r="170" spans="1:14" ht="15.75" customHeight="1">
      <c r="A170" s="464"/>
      <c r="B170" s="459"/>
      <c r="C170" s="473"/>
      <c r="D170" s="465"/>
      <c r="E170" s="466"/>
      <c r="F170" s="466"/>
      <c r="G170" s="466"/>
      <c r="H170" s="466"/>
      <c r="I170" s="466"/>
      <c r="J170" s="466"/>
      <c r="K170" s="466"/>
      <c r="L170" s="467"/>
      <c r="M170" s="467"/>
      <c r="N170" s="467"/>
    </row>
    <row r="171" spans="1:14" ht="15.75" customHeight="1">
      <c r="A171" s="464"/>
      <c r="B171" s="459"/>
      <c r="C171" s="473"/>
      <c r="D171" s="465"/>
      <c r="E171" s="466"/>
      <c r="F171" s="466"/>
      <c r="G171" s="466"/>
      <c r="H171" s="466"/>
      <c r="I171" s="466"/>
      <c r="J171" s="466"/>
      <c r="K171" s="466"/>
      <c r="L171" s="467"/>
      <c r="M171" s="467"/>
      <c r="N171" s="467"/>
    </row>
    <row r="172" spans="1:14" ht="15.75" customHeight="1">
      <c r="A172" s="464"/>
      <c r="B172" s="459"/>
      <c r="C172" s="473"/>
      <c r="D172" s="465"/>
      <c r="E172" s="466"/>
      <c r="F172" s="466"/>
      <c r="G172" s="466"/>
      <c r="H172" s="466"/>
      <c r="I172" s="466"/>
      <c r="J172" s="466"/>
      <c r="K172" s="466"/>
      <c r="L172" s="467"/>
      <c r="M172" s="467"/>
      <c r="N172" s="467"/>
    </row>
    <row r="173" spans="1:14" ht="15.75" customHeight="1">
      <c r="A173" s="468"/>
      <c r="B173" s="459"/>
      <c r="C173" s="473"/>
      <c r="D173" s="469"/>
      <c r="E173" s="470"/>
      <c r="F173" s="470"/>
      <c r="G173" s="470"/>
      <c r="H173" s="470"/>
      <c r="I173" s="470"/>
      <c r="J173" s="470"/>
      <c r="K173" s="470"/>
      <c r="L173" s="471"/>
      <c r="M173" s="471"/>
      <c r="N173" s="471"/>
    </row>
    <row r="174" spans="1:14" ht="15.75" customHeight="1">
      <c r="A174" s="458"/>
      <c r="B174" s="459" t="s">
        <v>1474</v>
      </c>
      <c r="C174" s="460" t="s">
        <v>548</v>
      </c>
      <c r="D174" s="461" t="s">
        <v>1428</v>
      </c>
      <c r="E174" s="462" t="s">
        <v>1471</v>
      </c>
      <c r="F174" s="462" t="s">
        <v>1467</v>
      </c>
      <c r="G174" s="462" t="s">
        <v>1471</v>
      </c>
      <c r="H174" s="462" t="s">
        <v>1467</v>
      </c>
      <c r="I174" s="463"/>
      <c r="J174" s="463"/>
      <c r="K174" s="463"/>
      <c r="L174" s="463"/>
      <c r="M174" s="463"/>
      <c r="N174" s="463"/>
    </row>
    <row r="175" spans="1:14" ht="15.75" customHeight="1">
      <c r="A175" s="464"/>
      <c r="B175" s="459"/>
      <c r="C175" s="460"/>
      <c r="D175" s="465"/>
      <c r="E175" s="466"/>
      <c r="F175" s="466"/>
      <c r="G175" s="466"/>
      <c r="H175" s="466"/>
      <c r="I175" s="467"/>
      <c r="J175" s="467"/>
      <c r="K175" s="467"/>
      <c r="L175" s="467"/>
      <c r="M175" s="467"/>
      <c r="N175" s="467"/>
    </row>
    <row r="176" spans="1:14" ht="15.75" customHeight="1">
      <c r="A176" s="464"/>
      <c r="B176" s="459"/>
      <c r="C176" s="460"/>
      <c r="D176" s="465"/>
      <c r="E176" s="466"/>
      <c r="F176" s="466"/>
      <c r="G176" s="466"/>
      <c r="H176" s="466"/>
      <c r="I176" s="467"/>
      <c r="J176" s="467"/>
      <c r="K176" s="467"/>
      <c r="L176" s="467"/>
      <c r="M176" s="467"/>
      <c r="N176" s="467"/>
    </row>
    <row r="177" spans="1:14" ht="15.75" customHeight="1">
      <c r="A177" s="464"/>
      <c r="B177" s="459"/>
      <c r="C177" s="460"/>
      <c r="D177" s="465"/>
      <c r="E177" s="466"/>
      <c r="F177" s="466"/>
      <c r="G177" s="466"/>
      <c r="H177" s="466"/>
      <c r="I177" s="467"/>
      <c r="J177" s="467"/>
      <c r="K177" s="467"/>
      <c r="L177" s="467"/>
      <c r="M177" s="467"/>
      <c r="N177" s="467"/>
    </row>
    <row r="178" spans="1:14" ht="15.75" customHeight="1">
      <c r="A178" s="464"/>
      <c r="B178" s="459"/>
      <c r="C178" s="460"/>
      <c r="D178" s="465"/>
      <c r="E178" s="466"/>
      <c r="F178" s="466"/>
      <c r="G178" s="466"/>
      <c r="H178" s="466"/>
      <c r="I178" s="467"/>
      <c r="J178" s="467"/>
      <c r="K178" s="467"/>
      <c r="L178" s="467"/>
      <c r="M178" s="467"/>
      <c r="N178" s="467"/>
    </row>
    <row r="179" spans="1:14" ht="15.75" customHeight="1">
      <c r="A179" s="464"/>
      <c r="B179" s="459"/>
      <c r="C179" s="460"/>
      <c r="D179" s="465"/>
      <c r="E179" s="466"/>
      <c r="F179" s="466"/>
      <c r="G179" s="466"/>
      <c r="H179" s="466"/>
      <c r="I179" s="467"/>
      <c r="J179" s="467"/>
      <c r="K179" s="467"/>
      <c r="L179" s="467"/>
      <c r="M179" s="467"/>
      <c r="N179" s="467"/>
    </row>
    <row r="180" spans="1:14" ht="15.75" customHeight="1">
      <c r="A180" s="468"/>
      <c r="B180" s="459"/>
      <c r="C180" s="460"/>
      <c r="D180" s="469"/>
      <c r="E180" s="470"/>
      <c r="F180" s="470"/>
      <c r="G180" s="470"/>
      <c r="H180" s="470"/>
      <c r="I180" s="471"/>
      <c r="J180" s="471"/>
      <c r="K180" s="471"/>
      <c r="L180" s="471"/>
      <c r="M180" s="471"/>
      <c r="N180" s="471"/>
    </row>
    <row r="181" spans="1:14" ht="15.75" customHeight="1">
      <c r="A181" s="458"/>
      <c r="B181" s="459" t="s">
        <v>1475</v>
      </c>
      <c r="C181" s="460" t="s">
        <v>550</v>
      </c>
      <c r="D181" s="461" t="s">
        <v>1428</v>
      </c>
      <c r="E181" s="462" t="s">
        <v>1471</v>
      </c>
      <c r="F181" s="462" t="s">
        <v>1467</v>
      </c>
      <c r="G181" s="462" t="s">
        <v>1471</v>
      </c>
      <c r="H181" s="462" t="s">
        <v>1467</v>
      </c>
      <c r="I181" s="463"/>
      <c r="J181" s="463"/>
      <c r="K181" s="463"/>
      <c r="L181" s="463"/>
      <c r="M181" s="463"/>
      <c r="N181" s="463"/>
    </row>
    <row r="182" spans="1:14" ht="15.75" customHeight="1">
      <c r="A182" s="464"/>
      <c r="B182" s="459"/>
      <c r="C182" s="460"/>
      <c r="D182" s="465"/>
      <c r="E182" s="466"/>
      <c r="F182" s="466"/>
      <c r="G182" s="466"/>
      <c r="H182" s="466"/>
      <c r="I182" s="467"/>
      <c r="J182" s="467"/>
      <c r="K182" s="467"/>
      <c r="L182" s="467"/>
      <c r="M182" s="467"/>
      <c r="N182" s="467"/>
    </row>
    <row r="183" spans="1:14" ht="15.75" customHeight="1">
      <c r="A183" s="464"/>
      <c r="B183" s="459"/>
      <c r="C183" s="460"/>
      <c r="D183" s="465"/>
      <c r="E183" s="466"/>
      <c r="F183" s="466"/>
      <c r="G183" s="466"/>
      <c r="H183" s="466"/>
      <c r="I183" s="467"/>
      <c r="J183" s="467"/>
      <c r="K183" s="467"/>
      <c r="L183" s="467"/>
      <c r="M183" s="467"/>
      <c r="N183" s="467"/>
    </row>
    <row r="184" spans="1:14" ht="15.75" customHeight="1">
      <c r="A184" s="464"/>
      <c r="B184" s="459"/>
      <c r="C184" s="460"/>
      <c r="D184" s="465"/>
      <c r="E184" s="466"/>
      <c r="F184" s="466"/>
      <c r="G184" s="466"/>
      <c r="H184" s="466"/>
      <c r="I184" s="467"/>
      <c r="J184" s="467"/>
      <c r="K184" s="467"/>
      <c r="L184" s="467"/>
      <c r="M184" s="467"/>
      <c r="N184" s="467"/>
    </row>
    <row r="185" spans="1:14" ht="15.75" customHeight="1">
      <c r="A185" s="464"/>
      <c r="B185" s="459"/>
      <c r="C185" s="460"/>
      <c r="D185" s="465"/>
      <c r="E185" s="466"/>
      <c r="F185" s="466"/>
      <c r="G185" s="466"/>
      <c r="H185" s="466"/>
      <c r="I185" s="467"/>
      <c r="J185" s="467"/>
      <c r="K185" s="467"/>
      <c r="L185" s="467"/>
      <c r="M185" s="467"/>
      <c r="N185" s="467"/>
    </row>
    <row r="186" spans="1:14" ht="15.75" customHeight="1">
      <c r="A186" s="464"/>
      <c r="B186" s="459"/>
      <c r="C186" s="460"/>
      <c r="D186" s="465"/>
      <c r="E186" s="466"/>
      <c r="F186" s="466"/>
      <c r="G186" s="466"/>
      <c r="H186" s="466"/>
      <c r="I186" s="467"/>
      <c r="J186" s="467"/>
      <c r="K186" s="467"/>
      <c r="L186" s="467"/>
      <c r="M186" s="467"/>
      <c r="N186" s="467"/>
    </row>
    <row r="187" spans="1:14" ht="15.75" customHeight="1">
      <c r="A187" s="468"/>
      <c r="B187" s="459"/>
      <c r="C187" s="460"/>
      <c r="D187" s="469"/>
      <c r="E187" s="470"/>
      <c r="F187" s="470"/>
      <c r="G187" s="470"/>
      <c r="H187" s="470"/>
      <c r="I187" s="471"/>
      <c r="J187" s="471"/>
      <c r="K187" s="471"/>
      <c r="L187" s="471"/>
      <c r="M187" s="471"/>
      <c r="N187" s="471"/>
    </row>
    <row r="188" spans="1:14" ht="15.75" customHeight="1">
      <c r="A188" s="458"/>
      <c r="B188" s="459" t="s">
        <v>1476</v>
      </c>
      <c r="C188" s="460" t="s">
        <v>552</v>
      </c>
      <c r="D188" s="461" t="s">
        <v>1428</v>
      </c>
      <c r="E188" s="462" t="s">
        <v>1471</v>
      </c>
      <c r="F188" s="462" t="s">
        <v>1467</v>
      </c>
      <c r="G188" s="462" t="s">
        <v>1471</v>
      </c>
      <c r="H188" s="462" t="s">
        <v>1467</v>
      </c>
      <c r="I188" s="462" t="s">
        <v>1477</v>
      </c>
      <c r="J188" s="462" t="s">
        <v>1478</v>
      </c>
      <c r="K188" s="462" t="s">
        <v>1478</v>
      </c>
      <c r="L188" s="463"/>
      <c r="M188" s="463"/>
      <c r="N188" s="463"/>
    </row>
    <row r="189" spans="1:14" ht="15.75" customHeight="1">
      <c r="A189" s="464"/>
      <c r="B189" s="459"/>
      <c r="C189" s="460"/>
      <c r="D189" s="465"/>
      <c r="E189" s="466"/>
      <c r="F189" s="466"/>
      <c r="G189" s="466"/>
      <c r="H189" s="466"/>
      <c r="I189" s="466"/>
      <c r="J189" s="466"/>
      <c r="K189" s="466"/>
      <c r="L189" s="467"/>
      <c r="M189" s="467"/>
      <c r="N189" s="467"/>
    </row>
    <row r="190" spans="1:14" ht="15.75" customHeight="1">
      <c r="A190" s="464"/>
      <c r="B190" s="459"/>
      <c r="C190" s="460"/>
      <c r="D190" s="465"/>
      <c r="E190" s="466"/>
      <c r="F190" s="466"/>
      <c r="G190" s="466"/>
      <c r="H190" s="466"/>
      <c r="I190" s="466"/>
      <c r="J190" s="466"/>
      <c r="K190" s="466"/>
      <c r="L190" s="467"/>
      <c r="M190" s="467"/>
      <c r="N190" s="467"/>
    </row>
    <row r="191" spans="1:14" ht="15.75" customHeight="1">
      <c r="A191" s="464"/>
      <c r="B191" s="459"/>
      <c r="C191" s="460"/>
      <c r="D191" s="465"/>
      <c r="E191" s="466"/>
      <c r="F191" s="466"/>
      <c r="G191" s="466"/>
      <c r="H191" s="466"/>
      <c r="I191" s="466"/>
      <c r="J191" s="466"/>
      <c r="K191" s="466"/>
      <c r="L191" s="467"/>
      <c r="M191" s="467"/>
      <c r="N191" s="467"/>
    </row>
    <row r="192" spans="1:14" ht="15.75" customHeight="1">
      <c r="A192" s="464"/>
      <c r="B192" s="459"/>
      <c r="C192" s="460"/>
      <c r="D192" s="465"/>
      <c r="E192" s="466"/>
      <c r="F192" s="466"/>
      <c r="G192" s="466"/>
      <c r="H192" s="466"/>
      <c r="I192" s="466"/>
      <c r="J192" s="466"/>
      <c r="K192" s="466"/>
      <c r="L192" s="467"/>
      <c r="M192" s="467"/>
      <c r="N192" s="467"/>
    </row>
    <row r="193" spans="1:14" ht="15.75" customHeight="1">
      <c r="A193" s="464"/>
      <c r="B193" s="459"/>
      <c r="C193" s="460"/>
      <c r="D193" s="465"/>
      <c r="E193" s="466"/>
      <c r="F193" s="466"/>
      <c r="G193" s="466"/>
      <c r="H193" s="466"/>
      <c r="I193" s="466"/>
      <c r="J193" s="466"/>
      <c r="K193" s="466"/>
      <c r="L193" s="467"/>
      <c r="M193" s="467"/>
      <c r="N193" s="467"/>
    </row>
    <row r="194" spans="1:14" ht="15.75" customHeight="1">
      <c r="A194" s="468"/>
      <c r="B194" s="459"/>
      <c r="C194" s="460"/>
      <c r="D194" s="469"/>
      <c r="E194" s="470"/>
      <c r="F194" s="470"/>
      <c r="G194" s="470"/>
      <c r="H194" s="470"/>
      <c r="I194" s="470"/>
      <c r="J194" s="470"/>
      <c r="K194" s="470"/>
      <c r="L194" s="471"/>
      <c r="M194" s="471"/>
      <c r="N194" s="471"/>
    </row>
    <row r="195" spans="1:14" ht="15.75" customHeight="1">
      <c r="A195" s="458"/>
      <c r="B195" s="459" t="s">
        <v>1479</v>
      </c>
      <c r="C195" s="460" t="s">
        <v>556</v>
      </c>
      <c r="D195" s="461" t="s">
        <v>1428</v>
      </c>
      <c r="E195" s="462" t="s">
        <v>1471</v>
      </c>
      <c r="F195" s="462" t="s">
        <v>1467</v>
      </c>
      <c r="G195" s="462" t="s">
        <v>1471</v>
      </c>
      <c r="H195" s="462" t="s">
        <v>1467</v>
      </c>
      <c r="I195" s="462" t="s">
        <v>1480</v>
      </c>
      <c r="J195" s="462" t="s">
        <v>1480</v>
      </c>
      <c r="K195" s="462" t="s">
        <v>1480</v>
      </c>
      <c r="L195" s="463"/>
      <c r="M195" s="463"/>
      <c r="N195" s="463"/>
    </row>
    <row r="196" spans="1:14" ht="15.75" customHeight="1">
      <c r="A196" s="464"/>
      <c r="B196" s="459"/>
      <c r="C196" s="460"/>
      <c r="D196" s="465"/>
      <c r="E196" s="466"/>
      <c r="F196" s="466"/>
      <c r="G196" s="466"/>
      <c r="H196" s="466"/>
      <c r="I196" s="466"/>
      <c r="J196" s="466"/>
      <c r="K196" s="466"/>
      <c r="L196" s="467"/>
      <c r="M196" s="467"/>
      <c r="N196" s="467"/>
    </row>
    <row r="197" spans="1:14" ht="15.75" customHeight="1">
      <c r="A197" s="464"/>
      <c r="B197" s="459"/>
      <c r="C197" s="460"/>
      <c r="D197" s="465"/>
      <c r="E197" s="466"/>
      <c r="F197" s="466"/>
      <c r="G197" s="466"/>
      <c r="H197" s="466"/>
      <c r="I197" s="466"/>
      <c r="J197" s="466"/>
      <c r="K197" s="466"/>
      <c r="L197" s="467"/>
      <c r="M197" s="467"/>
      <c r="N197" s="467"/>
    </row>
    <row r="198" spans="1:14" ht="15.75" customHeight="1">
      <c r="A198" s="464"/>
      <c r="B198" s="459"/>
      <c r="C198" s="460"/>
      <c r="D198" s="465"/>
      <c r="E198" s="466"/>
      <c r="F198" s="466"/>
      <c r="G198" s="466"/>
      <c r="H198" s="466"/>
      <c r="I198" s="466"/>
      <c r="J198" s="466"/>
      <c r="K198" s="466"/>
      <c r="L198" s="467"/>
      <c r="M198" s="467"/>
      <c r="N198" s="467"/>
    </row>
    <row r="199" spans="1:14" ht="15.75" customHeight="1">
      <c r="A199" s="464"/>
      <c r="B199" s="459"/>
      <c r="C199" s="460"/>
      <c r="D199" s="465"/>
      <c r="E199" s="466"/>
      <c r="F199" s="466"/>
      <c r="G199" s="466"/>
      <c r="H199" s="466"/>
      <c r="I199" s="466"/>
      <c r="J199" s="466"/>
      <c r="K199" s="466"/>
      <c r="L199" s="467"/>
      <c r="M199" s="467"/>
      <c r="N199" s="467"/>
    </row>
    <row r="200" spans="1:14" ht="15.75" customHeight="1">
      <c r="A200" s="464"/>
      <c r="B200" s="459"/>
      <c r="C200" s="460"/>
      <c r="D200" s="465"/>
      <c r="E200" s="466"/>
      <c r="F200" s="466"/>
      <c r="G200" s="466"/>
      <c r="H200" s="466"/>
      <c r="I200" s="466"/>
      <c r="J200" s="466"/>
      <c r="K200" s="466"/>
      <c r="L200" s="467"/>
      <c r="M200" s="467"/>
      <c r="N200" s="467"/>
    </row>
    <row r="201" spans="1:14" ht="15.75" customHeight="1">
      <c r="A201" s="468"/>
      <c r="B201" s="459"/>
      <c r="C201" s="460"/>
      <c r="D201" s="469"/>
      <c r="E201" s="470"/>
      <c r="F201" s="470"/>
      <c r="G201" s="470"/>
      <c r="H201" s="470"/>
      <c r="I201" s="470"/>
      <c r="J201" s="470"/>
      <c r="K201" s="470"/>
      <c r="L201" s="471"/>
      <c r="M201" s="471"/>
      <c r="N201" s="471"/>
    </row>
    <row r="202" spans="1:14" ht="15.75" customHeight="1">
      <c r="A202" s="458"/>
      <c r="B202" s="459" t="s">
        <v>1481</v>
      </c>
      <c r="C202" s="460" t="s">
        <v>560</v>
      </c>
      <c r="D202" s="461" t="s">
        <v>1428</v>
      </c>
      <c r="E202" s="462" t="s">
        <v>1471</v>
      </c>
      <c r="F202" s="462" t="s">
        <v>1467</v>
      </c>
      <c r="G202" s="462" t="s">
        <v>1471</v>
      </c>
      <c r="H202" s="462" t="s">
        <v>1467</v>
      </c>
      <c r="I202" s="463"/>
      <c r="J202" s="463"/>
      <c r="K202" s="463"/>
      <c r="L202" s="463"/>
      <c r="M202" s="463"/>
      <c r="N202" s="463"/>
    </row>
    <row r="203" spans="1:14" ht="15.75" customHeight="1">
      <c r="A203" s="464"/>
      <c r="B203" s="459"/>
      <c r="C203" s="460"/>
      <c r="D203" s="465"/>
      <c r="E203" s="466"/>
      <c r="F203" s="466"/>
      <c r="G203" s="466"/>
      <c r="H203" s="466"/>
      <c r="I203" s="467"/>
      <c r="J203" s="467"/>
      <c r="K203" s="467"/>
      <c r="L203" s="467"/>
      <c r="M203" s="467"/>
      <c r="N203" s="467"/>
    </row>
    <row r="204" spans="1:14" ht="15.75" customHeight="1">
      <c r="A204" s="464"/>
      <c r="B204" s="459"/>
      <c r="C204" s="460"/>
      <c r="D204" s="465"/>
      <c r="E204" s="466"/>
      <c r="F204" s="466"/>
      <c r="G204" s="466"/>
      <c r="H204" s="466"/>
      <c r="I204" s="467"/>
      <c r="J204" s="467"/>
      <c r="K204" s="467"/>
      <c r="L204" s="467"/>
      <c r="M204" s="467"/>
      <c r="N204" s="467"/>
    </row>
    <row r="205" spans="1:14" ht="15.75" customHeight="1">
      <c r="A205" s="464"/>
      <c r="B205" s="459"/>
      <c r="C205" s="460"/>
      <c r="D205" s="465"/>
      <c r="E205" s="466"/>
      <c r="F205" s="466"/>
      <c r="G205" s="466"/>
      <c r="H205" s="466"/>
      <c r="I205" s="467"/>
      <c r="J205" s="467"/>
      <c r="K205" s="467"/>
      <c r="L205" s="467"/>
      <c r="M205" s="467"/>
      <c r="N205" s="467"/>
    </row>
    <row r="206" spans="1:14" ht="15.75" customHeight="1">
      <c r="A206" s="464"/>
      <c r="B206" s="459"/>
      <c r="C206" s="460"/>
      <c r="D206" s="465"/>
      <c r="E206" s="466"/>
      <c r="F206" s="466"/>
      <c r="G206" s="466"/>
      <c r="H206" s="466"/>
      <c r="I206" s="467"/>
      <c r="J206" s="467"/>
      <c r="K206" s="467"/>
      <c r="L206" s="467"/>
      <c r="M206" s="467"/>
      <c r="N206" s="467"/>
    </row>
    <row r="207" spans="1:14" ht="15.75" customHeight="1">
      <c r="A207" s="464"/>
      <c r="B207" s="459"/>
      <c r="C207" s="460"/>
      <c r="D207" s="465"/>
      <c r="E207" s="466"/>
      <c r="F207" s="466"/>
      <c r="G207" s="466"/>
      <c r="H207" s="466"/>
      <c r="I207" s="467"/>
      <c r="J207" s="467"/>
      <c r="K207" s="467"/>
      <c r="L207" s="467"/>
      <c r="M207" s="467"/>
      <c r="N207" s="467"/>
    </row>
    <row r="208" spans="1:14" ht="15.75" customHeight="1">
      <c r="A208" s="468"/>
      <c r="B208" s="459"/>
      <c r="C208" s="460"/>
      <c r="D208" s="469"/>
      <c r="E208" s="470"/>
      <c r="F208" s="470"/>
      <c r="G208" s="470"/>
      <c r="H208" s="470"/>
      <c r="I208" s="471"/>
      <c r="J208" s="471"/>
      <c r="K208" s="471"/>
      <c r="L208" s="471"/>
      <c r="M208" s="471"/>
      <c r="N208" s="471"/>
    </row>
    <row r="209" spans="1:14" ht="15.75" customHeight="1">
      <c r="A209" s="458"/>
      <c r="B209" s="459" t="s">
        <v>1482</v>
      </c>
      <c r="C209" s="460" t="s">
        <v>562</v>
      </c>
      <c r="D209" s="461" t="s">
        <v>1428</v>
      </c>
      <c r="E209" s="462" t="s">
        <v>1471</v>
      </c>
      <c r="F209" s="462" t="s">
        <v>1467</v>
      </c>
      <c r="G209" s="462" t="s">
        <v>1471</v>
      </c>
      <c r="H209" s="462" t="s">
        <v>1467</v>
      </c>
      <c r="I209" s="462" t="s">
        <v>1483</v>
      </c>
      <c r="J209" s="462" t="s">
        <v>1483</v>
      </c>
      <c r="K209" s="462" t="s">
        <v>1483</v>
      </c>
      <c r="L209" s="463"/>
      <c r="M209" s="463"/>
      <c r="N209" s="463"/>
    </row>
    <row r="210" spans="1:14" ht="15.75" customHeight="1">
      <c r="A210" s="464"/>
      <c r="B210" s="459"/>
      <c r="C210" s="460"/>
      <c r="D210" s="465"/>
      <c r="E210" s="466"/>
      <c r="F210" s="466"/>
      <c r="G210" s="466"/>
      <c r="H210" s="466"/>
      <c r="I210" s="466"/>
      <c r="J210" s="466"/>
      <c r="K210" s="466"/>
      <c r="L210" s="467"/>
      <c r="M210" s="467"/>
      <c r="N210" s="467"/>
    </row>
    <row r="211" spans="1:14" ht="15.75" customHeight="1">
      <c r="A211" s="464"/>
      <c r="B211" s="459"/>
      <c r="C211" s="460"/>
      <c r="D211" s="465"/>
      <c r="E211" s="466"/>
      <c r="F211" s="466"/>
      <c r="G211" s="466"/>
      <c r="H211" s="466"/>
      <c r="I211" s="466"/>
      <c r="J211" s="466"/>
      <c r="K211" s="466"/>
      <c r="L211" s="467"/>
      <c r="M211" s="467"/>
      <c r="N211" s="467"/>
    </row>
    <row r="212" spans="1:14" ht="15.75" customHeight="1">
      <c r="A212" s="464"/>
      <c r="B212" s="459"/>
      <c r="C212" s="460"/>
      <c r="D212" s="465"/>
      <c r="E212" s="466"/>
      <c r="F212" s="466"/>
      <c r="G212" s="466"/>
      <c r="H212" s="466"/>
      <c r="I212" s="466"/>
      <c r="J212" s="466"/>
      <c r="K212" s="466"/>
      <c r="L212" s="467"/>
      <c r="M212" s="467"/>
      <c r="N212" s="467"/>
    </row>
    <row r="213" spans="1:14" ht="15.75" customHeight="1">
      <c r="A213" s="464"/>
      <c r="B213" s="459"/>
      <c r="C213" s="460"/>
      <c r="D213" s="465"/>
      <c r="E213" s="466"/>
      <c r="F213" s="466"/>
      <c r="G213" s="466"/>
      <c r="H213" s="466"/>
      <c r="I213" s="466"/>
      <c r="J213" s="466"/>
      <c r="K213" s="466"/>
      <c r="L213" s="467"/>
      <c r="M213" s="467"/>
      <c r="N213" s="467"/>
    </row>
    <row r="214" spans="1:14" ht="15.75" customHeight="1">
      <c r="A214" s="464"/>
      <c r="B214" s="459"/>
      <c r="C214" s="460"/>
      <c r="D214" s="465"/>
      <c r="E214" s="466"/>
      <c r="F214" s="466"/>
      <c r="G214" s="466"/>
      <c r="H214" s="466"/>
      <c r="I214" s="466"/>
      <c r="J214" s="466"/>
      <c r="K214" s="466"/>
      <c r="L214" s="467"/>
      <c r="M214" s="467"/>
      <c r="N214" s="467"/>
    </row>
    <row r="215" spans="1:14" ht="15.75" customHeight="1">
      <c r="A215" s="468"/>
      <c r="B215" s="459"/>
      <c r="C215" s="460"/>
      <c r="D215" s="469"/>
      <c r="E215" s="470"/>
      <c r="F215" s="470"/>
      <c r="G215" s="470"/>
      <c r="H215" s="470"/>
      <c r="I215" s="470"/>
      <c r="J215" s="470"/>
      <c r="K215" s="470"/>
      <c r="L215" s="471"/>
      <c r="M215" s="471"/>
      <c r="N215" s="471"/>
    </row>
    <row r="216" spans="1:14" ht="15.75" customHeight="1">
      <c r="A216" s="458"/>
      <c r="B216" s="459" t="s">
        <v>1484</v>
      </c>
      <c r="C216" s="460" t="s">
        <v>567</v>
      </c>
      <c r="D216" s="461" t="s">
        <v>1428</v>
      </c>
      <c r="E216" s="462" t="s">
        <v>1471</v>
      </c>
      <c r="F216" s="462" t="s">
        <v>1467</v>
      </c>
      <c r="G216" s="462" t="s">
        <v>1471</v>
      </c>
      <c r="H216" s="462" t="s">
        <v>1467</v>
      </c>
      <c r="I216" s="462" t="s">
        <v>1483</v>
      </c>
      <c r="J216" s="462" t="s">
        <v>1483</v>
      </c>
      <c r="K216" s="462" t="s">
        <v>1483</v>
      </c>
      <c r="L216" s="463"/>
      <c r="M216" s="463"/>
      <c r="N216" s="463"/>
    </row>
    <row r="217" spans="1:14" ht="15.75" customHeight="1">
      <c r="A217" s="464"/>
      <c r="B217" s="459"/>
      <c r="C217" s="460"/>
      <c r="D217" s="465"/>
      <c r="E217" s="466"/>
      <c r="F217" s="466"/>
      <c r="G217" s="466"/>
      <c r="H217" s="466"/>
      <c r="I217" s="466"/>
      <c r="J217" s="466"/>
      <c r="K217" s="466"/>
      <c r="L217" s="467"/>
      <c r="M217" s="467"/>
      <c r="N217" s="467"/>
    </row>
    <row r="218" spans="1:14" ht="15.75" customHeight="1">
      <c r="A218" s="464"/>
      <c r="B218" s="459"/>
      <c r="C218" s="460"/>
      <c r="D218" s="465"/>
      <c r="E218" s="466"/>
      <c r="F218" s="466"/>
      <c r="G218" s="466"/>
      <c r="H218" s="466"/>
      <c r="I218" s="466"/>
      <c r="J218" s="466"/>
      <c r="K218" s="466"/>
      <c r="L218" s="467"/>
      <c r="M218" s="467"/>
      <c r="N218" s="467"/>
    </row>
    <row r="219" spans="1:14" ht="15.75" customHeight="1">
      <c r="A219" s="464"/>
      <c r="B219" s="459"/>
      <c r="C219" s="460"/>
      <c r="D219" s="465"/>
      <c r="E219" s="466"/>
      <c r="F219" s="466"/>
      <c r="G219" s="466"/>
      <c r="H219" s="466"/>
      <c r="I219" s="466"/>
      <c r="J219" s="466"/>
      <c r="K219" s="466"/>
      <c r="L219" s="467"/>
      <c r="M219" s="467"/>
      <c r="N219" s="467"/>
    </row>
    <row r="220" spans="1:14" ht="15.75" customHeight="1">
      <c r="A220" s="464"/>
      <c r="B220" s="459"/>
      <c r="C220" s="460"/>
      <c r="D220" s="465"/>
      <c r="E220" s="466"/>
      <c r="F220" s="466"/>
      <c r="G220" s="466"/>
      <c r="H220" s="466"/>
      <c r="I220" s="466"/>
      <c r="J220" s="466"/>
      <c r="K220" s="466"/>
      <c r="L220" s="467"/>
      <c r="M220" s="467"/>
      <c r="N220" s="467"/>
    </row>
    <row r="221" spans="1:14" ht="15.75" customHeight="1">
      <c r="A221" s="464"/>
      <c r="B221" s="459"/>
      <c r="C221" s="460"/>
      <c r="D221" s="465"/>
      <c r="E221" s="466"/>
      <c r="F221" s="466"/>
      <c r="G221" s="466"/>
      <c r="H221" s="466"/>
      <c r="I221" s="466"/>
      <c r="J221" s="466"/>
      <c r="K221" s="466"/>
      <c r="L221" s="467"/>
      <c r="M221" s="467"/>
      <c r="N221" s="467"/>
    </row>
    <row r="222" spans="1:14" ht="15.75" customHeight="1">
      <c r="A222" s="468"/>
      <c r="B222" s="459"/>
      <c r="C222" s="460"/>
      <c r="D222" s="469"/>
      <c r="E222" s="470"/>
      <c r="F222" s="470"/>
      <c r="G222" s="470"/>
      <c r="H222" s="470"/>
      <c r="I222" s="470"/>
      <c r="J222" s="470"/>
      <c r="K222" s="470"/>
      <c r="L222" s="471"/>
      <c r="M222" s="471"/>
      <c r="N222" s="471"/>
    </row>
    <row r="223" spans="1:14" ht="15.75" customHeight="1">
      <c r="A223" s="458"/>
      <c r="B223" s="459" t="s">
        <v>1485</v>
      </c>
      <c r="C223" s="474" t="s">
        <v>569</v>
      </c>
      <c r="D223" s="461" t="s">
        <v>1428</v>
      </c>
      <c r="E223" s="462" t="s">
        <v>1471</v>
      </c>
      <c r="F223" s="462" t="s">
        <v>1467</v>
      </c>
      <c r="G223" s="462" t="s">
        <v>1471</v>
      </c>
      <c r="H223" s="462" t="s">
        <v>1467</v>
      </c>
      <c r="I223" s="462" t="s">
        <v>1486</v>
      </c>
      <c r="J223" s="462" t="s">
        <v>1486</v>
      </c>
      <c r="K223" s="462" t="s">
        <v>1486</v>
      </c>
      <c r="L223" s="463"/>
      <c r="M223" s="463"/>
      <c r="N223" s="463"/>
    </row>
    <row r="224" spans="1:14" ht="15.75" customHeight="1">
      <c r="A224" s="464"/>
      <c r="B224" s="459"/>
      <c r="C224" s="474"/>
      <c r="D224" s="465"/>
      <c r="E224" s="466"/>
      <c r="F224" s="466"/>
      <c r="G224" s="466"/>
      <c r="H224" s="466"/>
      <c r="I224" s="466"/>
      <c r="J224" s="466"/>
      <c r="K224" s="466"/>
      <c r="L224" s="467"/>
      <c r="M224" s="467"/>
      <c r="N224" s="467"/>
    </row>
    <row r="225" spans="1:14" ht="15.75" customHeight="1">
      <c r="A225" s="464"/>
      <c r="B225" s="459"/>
      <c r="C225" s="474"/>
      <c r="D225" s="465"/>
      <c r="E225" s="466"/>
      <c r="F225" s="466"/>
      <c r="G225" s="466"/>
      <c r="H225" s="466"/>
      <c r="I225" s="466"/>
      <c r="J225" s="466"/>
      <c r="K225" s="466"/>
      <c r="L225" s="467"/>
      <c r="M225" s="467"/>
      <c r="N225" s="467"/>
    </row>
    <row r="226" spans="1:14" ht="15.75" customHeight="1">
      <c r="A226" s="464"/>
      <c r="B226" s="459"/>
      <c r="C226" s="474"/>
      <c r="D226" s="465"/>
      <c r="E226" s="466"/>
      <c r="F226" s="466"/>
      <c r="G226" s="466"/>
      <c r="H226" s="466"/>
      <c r="I226" s="466"/>
      <c r="J226" s="466"/>
      <c r="K226" s="466"/>
      <c r="L226" s="467"/>
      <c r="M226" s="467"/>
      <c r="N226" s="467"/>
    </row>
    <row r="227" spans="1:14" ht="15.75" customHeight="1">
      <c r="A227" s="464"/>
      <c r="B227" s="459"/>
      <c r="C227" s="474"/>
      <c r="D227" s="465"/>
      <c r="E227" s="466"/>
      <c r="F227" s="466"/>
      <c r="G227" s="466"/>
      <c r="H227" s="466"/>
      <c r="I227" s="466"/>
      <c r="J227" s="466"/>
      <c r="K227" s="466"/>
      <c r="L227" s="467"/>
      <c r="M227" s="467"/>
      <c r="N227" s="467"/>
    </row>
    <row r="228" spans="1:14" ht="15.75" customHeight="1">
      <c r="A228" s="464"/>
      <c r="B228" s="459"/>
      <c r="C228" s="474"/>
      <c r="D228" s="465"/>
      <c r="E228" s="466"/>
      <c r="F228" s="466"/>
      <c r="G228" s="466"/>
      <c r="H228" s="466"/>
      <c r="I228" s="466"/>
      <c r="J228" s="466"/>
      <c r="K228" s="466"/>
      <c r="L228" s="467"/>
      <c r="M228" s="467"/>
      <c r="N228" s="467"/>
    </row>
    <row r="229" spans="1:14" ht="15.75" customHeight="1">
      <c r="A229" s="468"/>
      <c r="B229" s="459"/>
      <c r="C229" s="474"/>
      <c r="D229" s="469"/>
      <c r="E229" s="470"/>
      <c r="F229" s="470"/>
      <c r="G229" s="470"/>
      <c r="H229" s="470"/>
      <c r="I229" s="470"/>
      <c r="J229" s="470"/>
      <c r="K229" s="470"/>
      <c r="L229" s="471"/>
      <c r="M229" s="471"/>
      <c r="N229" s="471"/>
    </row>
    <row r="230" spans="1:14" ht="15.75" customHeight="1">
      <c r="A230" s="458"/>
      <c r="B230" s="459" t="s">
        <v>1487</v>
      </c>
      <c r="C230" s="460" t="s">
        <v>571</v>
      </c>
      <c r="D230" s="461" t="s">
        <v>1428</v>
      </c>
      <c r="E230" s="462" t="s">
        <v>1471</v>
      </c>
      <c r="F230" s="462" t="s">
        <v>1467</v>
      </c>
      <c r="G230" s="462" t="s">
        <v>1471</v>
      </c>
      <c r="H230" s="462" t="s">
        <v>1467</v>
      </c>
      <c r="I230" s="463"/>
      <c r="J230" s="463"/>
      <c r="K230" s="463"/>
      <c r="L230" s="463"/>
      <c r="M230" s="463"/>
      <c r="N230" s="463"/>
    </row>
    <row r="231" spans="1:14" ht="15.75" customHeight="1">
      <c r="A231" s="464"/>
      <c r="B231" s="459"/>
      <c r="C231" s="460"/>
      <c r="D231" s="465"/>
      <c r="E231" s="466"/>
      <c r="F231" s="466"/>
      <c r="G231" s="466"/>
      <c r="H231" s="466"/>
      <c r="I231" s="467"/>
      <c r="J231" s="467"/>
      <c r="K231" s="467"/>
      <c r="L231" s="467"/>
      <c r="M231" s="467"/>
      <c r="N231" s="467"/>
    </row>
    <row r="232" spans="1:14" ht="15.75" customHeight="1">
      <c r="A232" s="464"/>
      <c r="B232" s="459"/>
      <c r="C232" s="460"/>
      <c r="D232" s="465"/>
      <c r="E232" s="466"/>
      <c r="F232" s="466"/>
      <c r="G232" s="466"/>
      <c r="H232" s="466"/>
      <c r="I232" s="467"/>
      <c r="J232" s="467"/>
      <c r="K232" s="467"/>
      <c r="L232" s="467"/>
      <c r="M232" s="467"/>
      <c r="N232" s="467"/>
    </row>
    <row r="233" spans="1:14" ht="15.75" customHeight="1">
      <c r="A233" s="464"/>
      <c r="B233" s="459"/>
      <c r="C233" s="460"/>
      <c r="D233" s="465"/>
      <c r="E233" s="466"/>
      <c r="F233" s="466"/>
      <c r="G233" s="466"/>
      <c r="H233" s="466"/>
      <c r="I233" s="467"/>
      <c r="J233" s="467"/>
      <c r="K233" s="467"/>
      <c r="L233" s="467"/>
      <c r="M233" s="467"/>
      <c r="N233" s="467"/>
    </row>
    <row r="234" spans="1:14" ht="15.75" customHeight="1">
      <c r="A234" s="464"/>
      <c r="B234" s="459"/>
      <c r="C234" s="460"/>
      <c r="D234" s="465"/>
      <c r="E234" s="466"/>
      <c r="F234" s="466"/>
      <c r="G234" s="466"/>
      <c r="H234" s="466"/>
      <c r="I234" s="467"/>
      <c r="J234" s="467"/>
      <c r="K234" s="467"/>
      <c r="L234" s="467"/>
      <c r="M234" s="467"/>
      <c r="N234" s="467"/>
    </row>
    <row r="235" spans="1:14" ht="15.75" customHeight="1">
      <c r="A235" s="464"/>
      <c r="B235" s="459"/>
      <c r="C235" s="460"/>
      <c r="D235" s="465"/>
      <c r="E235" s="466"/>
      <c r="F235" s="466"/>
      <c r="G235" s="466"/>
      <c r="H235" s="466"/>
      <c r="I235" s="467"/>
      <c r="J235" s="467"/>
      <c r="K235" s="467"/>
      <c r="L235" s="467"/>
      <c r="M235" s="467"/>
      <c r="N235" s="467"/>
    </row>
    <row r="236" spans="1:14" ht="15.75" customHeight="1">
      <c r="A236" s="468"/>
      <c r="B236" s="459"/>
      <c r="C236" s="460"/>
      <c r="D236" s="469"/>
      <c r="E236" s="470"/>
      <c r="F236" s="470"/>
      <c r="G236" s="470"/>
      <c r="H236" s="470"/>
      <c r="I236" s="471"/>
      <c r="J236" s="471"/>
      <c r="K236" s="471"/>
      <c r="L236" s="471"/>
      <c r="M236" s="471"/>
      <c r="N236" s="471"/>
    </row>
    <row r="237" spans="1:14" ht="15.75" customHeight="1">
      <c r="A237" s="458"/>
      <c r="B237" s="459" t="s">
        <v>1488</v>
      </c>
      <c r="C237" s="460" t="s">
        <v>573</v>
      </c>
      <c r="D237" s="461" t="s">
        <v>1428</v>
      </c>
      <c r="E237" s="462" t="s">
        <v>1471</v>
      </c>
      <c r="F237" s="462" t="s">
        <v>1467</v>
      </c>
      <c r="G237" s="462" t="s">
        <v>1471</v>
      </c>
      <c r="H237" s="462" t="s">
        <v>1467</v>
      </c>
      <c r="I237" s="463"/>
      <c r="J237" s="463"/>
      <c r="K237" s="463"/>
      <c r="L237" s="463"/>
      <c r="M237" s="463"/>
      <c r="N237" s="463"/>
    </row>
    <row r="238" spans="1:14" ht="15.75" customHeight="1">
      <c r="A238" s="464"/>
      <c r="B238" s="459"/>
      <c r="C238" s="460"/>
      <c r="D238" s="465"/>
      <c r="E238" s="466"/>
      <c r="F238" s="466"/>
      <c r="G238" s="466"/>
      <c r="H238" s="466"/>
      <c r="I238" s="467"/>
      <c r="J238" s="467"/>
      <c r="K238" s="467"/>
      <c r="L238" s="467"/>
      <c r="M238" s="467"/>
      <c r="N238" s="467"/>
    </row>
    <row r="239" spans="1:14" ht="15.75" customHeight="1">
      <c r="A239" s="464"/>
      <c r="B239" s="459"/>
      <c r="C239" s="460"/>
      <c r="D239" s="465"/>
      <c r="E239" s="466"/>
      <c r="F239" s="466"/>
      <c r="G239" s="466"/>
      <c r="H239" s="466"/>
      <c r="I239" s="467"/>
      <c r="J239" s="467"/>
      <c r="K239" s="467"/>
      <c r="L239" s="467"/>
      <c r="M239" s="467"/>
      <c r="N239" s="467"/>
    </row>
    <row r="240" spans="1:14" ht="15.75" customHeight="1">
      <c r="A240" s="464"/>
      <c r="B240" s="459"/>
      <c r="C240" s="460"/>
      <c r="D240" s="465"/>
      <c r="E240" s="466"/>
      <c r="F240" s="466"/>
      <c r="G240" s="466"/>
      <c r="H240" s="466"/>
      <c r="I240" s="467"/>
      <c r="J240" s="467"/>
      <c r="K240" s="467"/>
      <c r="L240" s="467"/>
      <c r="M240" s="467"/>
      <c r="N240" s="467"/>
    </row>
    <row r="241" spans="1:14" ht="15.75" customHeight="1">
      <c r="A241" s="464"/>
      <c r="B241" s="459"/>
      <c r="C241" s="460"/>
      <c r="D241" s="465"/>
      <c r="E241" s="466"/>
      <c r="F241" s="466"/>
      <c r="G241" s="466"/>
      <c r="H241" s="466"/>
      <c r="I241" s="467"/>
      <c r="J241" s="467"/>
      <c r="K241" s="467"/>
      <c r="L241" s="467"/>
      <c r="M241" s="467"/>
      <c r="N241" s="467"/>
    </row>
    <row r="242" spans="1:14" ht="15.75" customHeight="1">
      <c r="A242" s="464"/>
      <c r="B242" s="459"/>
      <c r="C242" s="460"/>
      <c r="D242" s="465"/>
      <c r="E242" s="466"/>
      <c r="F242" s="466"/>
      <c r="G242" s="466"/>
      <c r="H242" s="466"/>
      <c r="I242" s="467"/>
      <c r="J242" s="467"/>
      <c r="K242" s="467"/>
      <c r="L242" s="467"/>
      <c r="M242" s="467"/>
      <c r="N242" s="467"/>
    </row>
    <row r="243" spans="1:14" ht="15.75" customHeight="1">
      <c r="A243" s="468"/>
      <c r="B243" s="459"/>
      <c r="C243" s="460"/>
      <c r="D243" s="469"/>
      <c r="E243" s="470"/>
      <c r="F243" s="470"/>
      <c r="G243" s="470"/>
      <c r="H243" s="470"/>
      <c r="I243" s="471"/>
      <c r="J243" s="471"/>
      <c r="K243" s="471"/>
      <c r="L243" s="471"/>
      <c r="M243" s="471"/>
      <c r="N243" s="471"/>
    </row>
    <row r="244" spans="1:14" ht="15.75" customHeight="1">
      <c r="A244" s="458"/>
      <c r="B244" s="475" t="s">
        <v>1489</v>
      </c>
      <c r="C244" s="474" t="s">
        <v>575</v>
      </c>
      <c r="D244" s="461" t="s">
        <v>1428</v>
      </c>
      <c r="E244" s="462" t="s">
        <v>1471</v>
      </c>
      <c r="F244" s="462" t="s">
        <v>1467</v>
      </c>
      <c r="G244" s="462" t="s">
        <v>1471</v>
      </c>
      <c r="H244" s="462" t="s">
        <v>1467</v>
      </c>
      <c r="I244" s="463"/>
      <c r="J244" s="463"/>
      <c r="K244" s="463"/>
      <c r="L244" s="463"/>
      <c r="M244" s="463"/>
      <c r="N244" s="463"/>
    </row>
    <row r="245" spans="1:14" ht="15.75" customHeight="1">
      <c r="A245" s="464"/>
      <c r="B245" s="475"/>
      <c r="C245" s="474"/>
      <c r="D245" s="465"/>
      <c r="E245" s="466"/>
      <c r="F245" s="466"/>
      <c r="G245" s="466"/>
      <c r="H245" s="466"/>
      <c r="I245" s="467"/>
      <c r="J245" s="467"/>
      <c r="K245" s="467"/>
      <c r="L245" s="467"/>
      <c r="M245" s="467"/>
      <c r="N245" s="467"/>
    </row>
    <row r="246" spans="1:14" ht="15.75" customHeight="1">
      <c r="A246" s="464"/>
      <c r="B246" s="475"/>
      <c r="C246" s="474"/>
      <c r="D246" s="465"/>
      <c r="E246" s="466"/>
      <c r="F246" s="466"/>
      <c r="G246" s="466"/>
      <c r="H246" s="466"/>
      <c r="I246" s="467"/>
      <c r="J246" s="467"/>
      <c r="K246" s="467"/>
      <c r="L246" s="467"/>
      <c r="M246" s="467"/>
      <c r="N246" s="467"/>
    </row>
    <row r="247" spans="1:14" ht="15.75" customHeight="1">
      <c r="A247" s="464"/>
      <c r="B247" s="475"/>
      <c r="C247" s="474"/>
      <c r="D247" s="465"/>
      <c r="E247" s="466"/>
      <c r="F247" s="466"/>
      <c r="G247" s="466"/>
      <c r="H247" s="466"/>
      <c r="I247" s="467"/>
      <c r="J247" s="467"/>
      <c r="K247" s="467"/>
      <c r="L247" s="467"/>
      <c r="M247" s="467"/>
      <c r="N247" s="467"/>
    </row>
    <row r="248" spans="1:14" ht="15.75" customHeight="1">
      <c r="A248" s="464"/>
      <c r="B248" s="475"/>
      <c r="C248" s="474"/>
      <c r="D248" s="465"/>
      <c r="E248" s="466"/>
      <c r="F248" s="466"/>
      <c r="G248" s="466"/>
      <c r="H248" s="466"/>
      <c r="I248" s="467"/>
      <c r="J248" s="467"/>
      <c r="K248" s="467"/>
      <c r="L248" s="467"/>
      <c r="M248" s="467"/>
      <c r="N248" s="467"/>
    </row>
    <row r="249" spans="1:14" ht="15.75" customHeight="1">
      <c r="A249" s="464"/>
      <c r="B249" s="475"/>
      <c r="C249" s="474"/>
      <c r="D249" s="465"/>
      <c r="E249" s="466"/>
      <c r="F249" s="466"/>
      <c r="G249" s="466"/>
      <c r="H249" s="466"/>
      <c r="I249" s="467"/>
      <c r="J249" s="467"/>
      <c r="K249" s="467"/>
      <c r="L249" s="467"/>
      <c r="M249" s="467"/>
      <c r="N249" s="467"/>
    </row>
    <row r="250" spans="1:14" ht="15.75" customHeight="1">
      <c r="A250" s="464"/>
      <c r="B250" s="475"/>
      <c r="C250" s="474"/>
      <c r="D250" s="465"/>
      <c r="E250" s="466"/>
      <c r="F250" s="466"/>
      <c r="G250" s="466"/>
      <c r="H250" s="466"/>
      <c r="I250" s="467"/>
      <c r="J250" s="467"/>
      <c r="K250" s="467"/>
      <c r="L250" s="467"/>
      <c r="M250" s="467"/>
      <c r="N250" s="467"/>
    </row>
    <row r="251" spans="1:14" ht="15.75" customHeight="1">
      <c r="A251" s="468"/>
      <c r="B251" s="475"/>
      <c r="C251" s="474"/>
      <c r="D251" s="469"/>
      <c r="E251" s="470"/>
      <c r="F251" s="470"/>
      <c r="G251" s="470"/>
      <c r="H251" s="470"/>
      <c r="I251" s="471"/>
      <c r="J251" s="471"/>
      <c r="K251" s="471"/>
      <c r="L251" s="471"/>
      <c r="M251" s="471"/>
      <c r="N251" s="471"/>
    </row>
    <row r="252" spans="1:14" ht="15.75" customHeight="1">
      <c r="A252" s="458"/>
      <c r="B252" s="459" t="s">
        <v>620</v>
      </c>
      <c r="C252" s="460" t="s">
        <v>577</v>
      </c>
      <c r="D252" s="461" t="s">
        <v>1428</v>
      </c>
      <c r="E252" s="462" t="s">
        <v>1471</v>
      </c>
      <c r="F252" s="462" t="s">
        <v>1467</v>
      </c>
      <c r="G252" s="462" t="s">
        <v>1471</v>
      </c>
      <c r="H252" s="462" t="s">
        <v>1467</v>
      </c>
      <c r="I252" s="463"/>
      <c r="J252" s="463"/>
      <c r="K252" s="463"/>
      <c r="L252" s="463"/>
      <c r="M252" s="463"/>
      <c r="N252" s="463"/>
    </row>
    <row r="253" spans="1:14" ht="15.75" customHeight="1">
      <c r="A253" s="464"/>
      <c r="B253" s="459"/>
      <c r="C253" s="460"/>
      <c r="D253" s="465"/>
      <c r="E253" s="466"/>
      <c r="F253" s="466"/>
      <c r="G253" s="466"/>
      <c r="H253" s="466"/>
      <c r="I253" s="467"/>
      <c r="J253" s="467"/>
      <c r="K253" s="467"/>
      <c r="L253" s="467"/>
      <c r="M253" s="467"/>
      <c r="N253" s="467"/>
    </row>
    <row r="254" spans="1:14" ht="15.75" customHeight="1">
      <c r="A254" s="464"/>
      <c r="B254" s="459"/>
      <c r="C254" s="460"/>
      <c r="D254" s="465"/>
      <c r="E254" s="466"/>
      <c r="F254" s="466"/>
      <c r="G254" s="466"/>
      <c r="H254" s="466"/>
      <c r="I254" s="467"/>
      <c r="J254" s="467"/>
      <c r="K254" s="467"/>
      <c r="L254" s="467"/>
      <c r="M254" s="467"/>
      <c r="N254" s="467"/>
    </row>
    <row r="255" spans="1:14" ht="15.75" customHeight="1">
      <c r="A255" s="464"/>
      <c r="B255" s="459"/>
      <c r="C255" s="460"/>
      <c r="D255" s="465"/>
      <c r="E255" s="466"/>
      <c r="F255" s="466"/>
      <c r="G255" s="466"/>
      <c r="H255" s="466"/>
      <c r="I255" s="467"/>
      <c r="J255" s="467"/>
      <c r="K255" s="467"/>
      <c r="L255" s="467"/>
      <c r="M255" s="467"/>
      <c r="N255" s="467"/>
    </row>
    <row r="256" spans="1:14" ht="15.75" customHeight="1">
      <c r="A256" s="464"/>
      <c r="B256" s="459"/>
      <c r="C256" s="460"/>
      <c r="D256" s="465"/>
      <c r="E256" s="466"/>
      <c r="F256" s="466"/>
      <c r="G256" s="466"/>
      <c r="H256" s="466"/>
      <c r="I256" s="467"/>
      <c r="J256" s="467"/>
      <c r="K256" s="467"/>
      <c r="L256" s="467"/>
      <c r="M256" s="467"/>
      <c r="N256" s="467"/>
    </row>
    <row r="257" spans="1:14" ht="15.75" customHeight="1">
      <c r="A257" s="464"/>
      <c r="B257" s="459"/>
      <c r="C257" s="460"/>
      <c r="D257" s="465"/>
      <c r="E257" s="466"/>
      <c r="F257" s="466"/>
      <c r="G257" s="466"/>
      <c r="H257" s="466"/>
      <c r="I257" s="467"/>
      <c r="J257" s="467"/>
      <c r="K257" s="467"/>
      <c r="L257" s="467"/>
      <c r="M257" s="467"/>
      <c r="N257" s="467"/>
    </row>
    <row r="258" spans="1:14" ht="15.75" customHeight="1">
      <c r="A258" s="468"/>
      <c r="B258" s="459"/>
      <c r="C258" s="460"/>
      <c r="D258" s="469"/>
      <c r="E258" s="470"/>
      <c r="F258" s="470"/>
      <c r="G258" s="470"/>
      <c r="H258" s="470"/>
      <c r="I258" s="471"/>
      <c r="J258" s="471"/>
      <c r="K258" s="471"/>
      <c r="L258" s="471"/>
      <c r="M258" s="471"/>
      <c r="N258" s="471"/>
    </row>
    <row r="259" spans="1:14" ht="15.75" customHeight="1">
      <c r="A259" s="458"/>
      <c r="B259" s="476" t="s">
        <v>578</v>
      </c>
      <c r="C259" s="460" t="s">
        <v>579</v>
      </c>
      <c r="D259" s="461" t="s">
        <v>1428</v>
      </c>
      <c r="E259" s="462" t="s">
        <v>1471</v>
      </c>
      <c r="F259" s="462" t="s">
        <v>1467</v>
      </c>
      <c r="G259" s="462" t="s">
        <v>1471</v>
      </c>
      <c r="H259" s="462" t="s">
        <v>1467</v>
      </c>
      <c r="I259" s="463"/>
      <c r="J259" s="463"/>
      <c r="K259" s="463"/>
      <c r="L259" s="463"/>
      <c r="M259" s="463"/>
      <c r="N259" s="463"/>
    </row>
    <row r="260" spans="1:14" ht="15.75" customHeight="1">
      <c r="A260" s="464"/>
      <c r="B260" s="476"/>
      <c r="C260" s="460"/>
      <c r="D260" s="465"/>
      <c r="E260" s="466"/>
      <c r="F260" s="466"/>
      <c r="G260" s="466"/>
      <c r="H260" s="466"/>
      <c r="I260" s="467"/>
      <c r="J260" s="467"/>
      <c r="K260" s="467"/>
      <c r="L260" s="467"/>
      <c r="M260" s="467"/>
      <c r="N260" s="467"/>
    </row>
    <row r="261" spans="1:14" ht="15.75" customHeight="1">
      <c r="A261" s="464"/>
      <c r="B261" s="476"/>
      <c r="C261" s="460"/>
      <c r="D261" s="465"/>
      <c r="E261" s="466"/>
      <c r="F261" s="466"/>
      <c r="G261" s="466"/>
      <c r="H261" s="466"/>
      <c r="I261" s="467"/>
      <c r="J261" s="467"/>
      <c r="K261" s="467"/>
      <c r="L261" s="467"/>
      <c r="M261" s="467"/>
      <c r="N261" s="467"/>
    </row>
    <row r="262" spans="1:14" ht="15.75" customHeight="1">
      <c r="A262" s="464"/>
      <c r="B262" s="476"/>
      <c r="C262" s="460"/>
      <c r="D262" s="465"/>
      <c r="E262" s="466"/>
      <c r="F262" s="466"/>
      <c r="G262" s="466"/>
      <c r="H262" s="466"/>
      <c r="I262" s="467"/>
      <c r="J262" s="467"/>
      <c r="K262" s="467"/>
      <c r="L262" s="467"/>
      <c r="M262" s="467"/>
      <c r="N262" s="467"/>
    </row>
    <row r="263" spans="1:14" ht="15.75" customHeight="1">
      <c r="A263" s="464"/>
      <c r="B263" s="476"/>
      <c r="C263" s="460"/>
      <c r="D263" s="465"/>
      <c r="E263" s="466"/>
      <c r="F263" s="466"/>
      <c r="G263" s="466"/>
      <c r="H263" s="466"/>
      <c r="I263" s="467"/>
      <c r="J263" s="467"/>
      <c r="K263" s="467"/>
      <c r="L263" s="467"/>
      <c r="M263" s="467"/>
      <c r="N263" s="467"/>
    </row>
    <row r="264" spans="1:14" ht="15.75" customHeight="1">
      <c r="A264" s="464"/>
      <c r="B264" s="476"/>
      <c r="C264" s="460"/>
      <c r="D264" s="465"/>
      <c r="E264" s="466"/>
      <c r="F264" s="466"/>
      <c r="G264" s="466"/>
      <c r="H264" s="466"/>
      <c r="I264" s="467"/>
      <c r="J264" s="467"/>
      <c r="K264" s="467"/>
      <c r="L264" s="467"/>
      <c r="M264" s="467"/>
      <c r="N264" s="467"/>
    </row>
    <row r="265" spans="1:14" ht="15.75" customHeight="1">
      <c r="A265" s="468"/>
      <c r="B265" s="476"/>
      <c r="C265" s="460"/>
      <c r="D265" s="469"/>
      <c r="E265" s="470"/>
      <c r="F265" s="470"/>
      <c r="G265" s="470"/>
      <c r="H265" s="470"/>
      <c r="I265" s="471"/>
      <c r="J265" s="471"/>
      <c r="K265" s="471"/>
      <c r="L265" s="471"/>
      <c r="M265" s="471"/>
      <c r="N265" s="471"/>
    </row>
    <row r="266" spans="1:14" ht="15.75" customHeight="1">
      <c r="A266" s="458"/>
      <c r="B266" s="476" t="s">
        <v>580</v>
      </c>
      <c r="C266" s="460" t="s">
        <v>581</v>
      </c>
      <c r="D266" s="461" t="s">
        <v>1428</v>
      </c>
      <c r="E266" s="462" t="s">
        <v>1471</v>
      </c>
      <c r="F266" s="462" t="s">
        <v>1467</v>
      </c>
      <c r="G266" s="462" t="s">
        <v>1471</v>
      </c>
      <c r="H266" s="462" t="s">
        <v>1467</v>
      </c>
      <c r="I266" s="463"/>
      <c r="J266" s="463"/>
      <c r="K266" s="463"/>
      <c r="L266" s="463"/>
      <c r="M266" s="463"/>
      <c r="N266" s="463"/>
    </row>
    <row r="267" spans="1:14" ht="15.75" customHeight="1">
      <c r="A267" s="464"/>
      <c r="B267" s="476"/>
      <c r="C267" s="460"/>
      <c r="D267" s="465"/>
      <c r="E267" s="466"/>
      <c r="F267" s="466"/>
      <c r="G267" s="466"/>
      <c r="H267" s="466"/>
      <c r="I267" s="467"/>
      <c r="J267" s="467"/>
      <c r="K267" s="467"/>
      <c r="L267" s="467"/>
      <c r="M267" s="467"/>
      <c r="N267" s="467"/>
    </row>
    <row r="268" spans="1:14" ht="15.75" customHeight="1">
      <c r="A268" s="464"/>
      <c r="B268" s="476"/>
      <c r="C268" s="460"/>
      <c r="D268" s="465"/>
      <c r="E268" s="466"/>
      <c r="F268" s="466"/>
      <c r="G268" s="466"/>
      <c r="H268" s="466"/>
      <c r="I268" s="467"/>
      <c r="J268" s="467"/>
      <c r="K268" s="467"/>
      <c r="L268" s="467"/>
      <c r="M268" s="467"/>
      <c r="N268" s="467"/>
    </row>
    <row r="269" spans="1:14" ht="15.75" customHeight="1">
      <c r="A269" s="464"/>
      <c r="B269" s="476"/>
      <c r="C269" s="460"/>
      <c r="D269" s="465"/>
      <c r="E269" s="466"/>
      <c r="F269" s="466"/>
      <c r="G269" s="466"/>
      <c r="H269" s="466"/>
      <c r="I269" s="467"/>
      <c r="J269" s="467"/>
      <c r="K269" s="467"/>
      <c r="L269" s="467"/>
      <c r="M269" s="467"/>
      <c r="N269" s="467"/>
    </row>
    <row r="270" spans="1:14" ht="15.75" customHeight="1">
      <c r="A270" s="464"/>
      <c r="B270" s="476"/>
      <c r="C270" s="460"/>
      <c r="D270" s="465"/>
      <c r="E270" s="466"/>
      <c r="F270" s="466"/>
      <c r="G270" s="466"/>
      <c r="H270" s="466"/>
      <c r="I270" s="467"/>
      <c r="J270" s="467"/>
      <c r="K270" s="467"/>
      <c r="L270" s="467"/>
      <c r="M270" s="467"/>
      <c r="N270" s="467"/>
    </row>
    <row r="271" spans="1:14" ht="15.75" customHeight="1">
      <c r="A271" s="464"/>
      <c r="B271" s="476"/>
      <c r="C271" s="460"/>
      <c r="D271" s="465"/>
      <c r="E271" s="466"/>
      <c r="F271" s="466"/>
      <c r="G271" s="466"/>
      <c r="H271" s="466"/>
      <c r="I271" s="467"/>
      <c r="J271" s="467"/>
      <c r="K271" s="467"/>
      <c r="L271" s="467"/>
      <c r="M271" s="467"/>
      <c r="N271" s="467"/>
    </row>
    <row r="272" spans="1:14" ht="15.75" customHeight="1">
      <c r="A272" s="468"/>
      <c r="B272" s="476"/>
      <c r="C272" s="460"/>
      <c r="D272" s="469"/>
      <c r="E272" s="470"/>
      <c r="F272" s="470"/>
      <c r="G272" s="470"/>
      <c r="H272" s="470"/>
      <c r="I272" s="471"/>
      <c r="J272" s="471"/>
      <c r="K272" s="471"/>
      <c r="L272" s="471"/>
      <c r="M272" s="471"/>
      <c r="N272" s="471"/>
    </row>
    <row r="273" spans="1:14" ht="15.75" customHeight="1">
      <c r="A273" s="458"/>
      <c r="B273" s="459" t="s">
        <v>582</v>
      </c>
      <c r="C273" s="473" t="s">
        <v>583</v>
      </c>
      <c r="D273" s="461" t="s">
        <v>1428</v>
      </c>
      <c r="E273" s="462" t="s">
        <v>1471</v>
      </c>
      <c r="F273" s="462" t="s">
        <v>1467</v>
      </c>
      <c r="G273" s="462" t="s">
        <v>1471</v>
      </c>
      <c r="H273" s="462" t="s">
        <v>1467</v>
      </c>
      <c r="I273" s="463"/>
      <c r="J273" s="463"/>
      <c r="K273" s="463"/>
      <c r="L273" s="463"/>
      <c r="M273" s="463"/>
      <c r="N273" s="463"/>
    </row>
    <row r="274" spans="1:14" ht="15.75" customHeight="1">
      <c r="A274" s="464"/>
      <c r="B274" s="459"/>
      <c r="C274" s="473"/>
      <c r="D274" s="465"/>
      <c r="E274" s="466"/>
      <c r="F274" s="466"/>
      <c r="G274" s="466"/>
      <c r="H274" s="466"/>
      <c r="I274" s="467"/>
      <c r="J274" s="467"/>
      <c r="K274" s="467"/>
      <c r="L274" s="467"/>
      <c r="M274" s="467"/>
      <c r="N274" s="467"/>
    </row>
    <row r="275" spans="1:14" ht="15.75" customHeight="1">
      <c r="A275" s="464"/>
      <c r="B275" s="459"/>
      <c r="C275" s="473"/>
      <c r="D275" s="465"/>
      <c r="E275" s="466"/>
      <c r="F275" s="466"/>
      <c r="G275" s="466"/>
      <c r="H275" s="466"/>
      <c r="I275" s="467"/>
      <c r="J275" s="467"/>
      <c r="K275" s="467"/>
      <c r="L275" s="467"/>
      <c r="M275" s="467"/>
      <c r="N275" s="467"/>
    </row>
    <row r="276" spans="1:14" ht="15.75" customHeight="1">
      <c r="A276" s="464"/>
      <c r="B276" s="459"/>
      <c r="C276" s="473"/>
      <c r="D276" s="465"/>
      <c r="E276" s="466"/>
      <c r="F276" s="466"/>
      <c r="G276" s="466"/>
      <c r="H276" s="466"/>
      <c r="I276" s="467"/>
      <c r="J276" s="467"/>
      <c r="K276" s="467"/>
      <c r="L276" s="467"/>
      <c r="M276" s="467"/>
      <c r="N276" s="467"/>
    </row>
    <row r="277" spans="1:14" ht="15.75" customHeight="1">
      <c r="A277" s="464"/>
      <c r="B277" s="459"/>
      <c r="C277" s="473"/>
      <c r="D277" s="465"/>
      <c r="E277" s="466"/>
      <c r="F277" s="466"/>
      <c r="G277" s="466"/>
      <c r="H277" s="466"/>
      <c r="I277" s="467"/>
      <c r="J277" s="467"/>
      <c r="K277" s="467"/>
      <c r="L277" s="467"/>
      <c r="M277" s="467"/>
      <c r="N277" s="467"/>
    </row>
    <row r="278" spans="1:14" ht="15.75" customHeight="1">
      <c r="A278" s="464"/>
      <c r="B278" s="459"/>
      <c r="C278" s="473"/>
      <c r="D278" s="465"/>
      <c r="E278" s="466"/>
      <c r="F278" s="466"/>
      <c r="G278" s="466"/>
      <c r="H278" s="466"/>
      <c r="I278" s="467"/>
      <c r="J278" s="467"/>
      <c r="K278" s="467"/>
      <c r="L278" s="467"/>
      <c r="M278" s="467"/>
      <c r="N278" s="467"/>
    </row>
    <row r="279" spans="1:14" ht="15.75" customHeight="1">
      <c r="A279" s="464"/>
      <c r="B279" s="459"/>
      <c r="C279" s="473"/>
      <c r="D279" s="465"/>
      <c r="E279" s="466"/>
      <c r="F279" s="466"/>
      <c r="G279" s="466"/>
      <c r="H279" s="466"/>
      <c r="I279" s="467"/>
      <c r="J279" s="467"/>
      <c r="K279" s="467"/>
      <c r="L279" s="467"/>
      <c r="M279" s="467"/>
      <c r="N279" s="467"/>
    </row>
    <row r="280" spans="1:14" ht="15.75" customHeight="1">
      <c r="A280" s="468"/>
      <c r="B280" s="459"/>
      <c r="C280" s="473"/>
      <c r="D280" s="469"/>
      <c r="E280" s="470"/>
      <c r="F280" s="470"/>
      <c r="G280" s="470"/>
      <c r="H280" s="470"/>
      <c r="I280" s="471"/>
      <c r="J280" s="471"/>
      <c r="K280" s="471"/>
      <c r="L280" s="471"/>
      <c r="M280" s="471"/>
      <c r="N280" s="471"/>
    </row>
    <row r="281" spans="1:14" ht="15.75" customHeight="1">
      <c r="A281" s="458"/>
      <c r="B281" s="477" t="s">
        <v>584</v>
      </c>
      <c r="C281" s="478" t="s">
        <v>585</v>
      </c>
      <c r="D281" s="461" t="s">
        <v>1428</v>
      </c>
      <c r="E281" s="462" t="s">
        <v>1471</v>
      </c>
      <c r="F281" s="462" t="s">
        <v>1467</v>
      </c>
      <c r="G281" s="462" t="s">
        <v>1471</v>
      </c>
      <c r="H281" s="462" t="s">
        <v>1467</v>
      </c>
      <c r="I281" s="462" t="s">
        <v>1490</v>
      </c>
      <c r="J281" s="462" t="s">
        <v>1490</v>
      </c>
      <c r="K281" s="462" t="s">
        <v>1490</v>
      </c>
      <c r="L281" s="463"/>
      <c r="M281" s="463"/>
      <c r="N281" s="463"/>
    </row>
    <row r="282" spans="1:14" ht="15.75" customHeight="1">
      <c r="A282" s="464"/>
      <c r="B282" s="477"/>
      <c r="C282" s="478"/>
      <c r="D282" s="465"/>
      <c r="E282" s="466"/>
      <c r="F282" s="466"/>
      <c r="G282" s="466"/>
      <c r="H282" s="466"/>
      <c r="I282" s="466"/>
      <c r="J282" s="466"/>
      <c r="K282" s="466"/>
      <c r="L282" s="467"/>
      <c r="M282" s="467"/>
      <c r="N282" s="467"/>
    </row>
    <row r="283" spans="1:14" ht="15.75" customHeight="1">
      <c r="A283" s="464"/>
      <c r="B283" s="477"/>
      <c r="C283" s="478"/>
      <c r="D283" s="465"/>
      <c r="E283" s="466"/>
      <c r="F283" s="466"/>
      <c r="G283" s="466"/>
      <c r="H283" s="466"/>
      <c r="I283" s="466"/>
      <c r="J283" s="466"/>
      <c r="K283" s="466"/>
      <c r="L283" s="467"/>
      <c r="M283" s="467"/>
      <c r="N283" s="467"/>
    </row>
    <row r="284" spans="1:14" ht="15.75" customHeight="1">
      <c r="A284" s="464"/>
      <c r="B284" s="477"/>
      <c r="C284" s="478"/>
      <c r="D284" s="465"/>
      <c r="E284" s="466"/>
      <c r="F284" s="466"/>
      <c r="G284" s="466"/>
      <c r="H284" s="466"/>
      <c r="I284" s="466"/>
      <c r="J284" s="466"/>
      <c r="K284" s="466"/>
      <c r="L284" s="467"/>
      <c r="M284" s="467"/>
      <c r="N284" s="467"/>
    </row>
    <row r="285" spans="1:14" ht="15.75" customHeight="1">
      <c r="A285" s="464"/>
      <c r="B285" s="477"/>
      <c r="C285" s="478"/>
      <c r="D285" s="465"/>
      <c r="E285" s="466"/>
      <c r="F285" s="466"/>
      <c r="G285" s="466"/>
      <c r="H285" s="466"/>
      <c r="I285" s="466"/>
      <c r="J285" s="466"/>
      <c r="K285" s="466"/>
      <c r="L285" s="467"/>
      <c r="M285" s="467"/>
      <c r="N285" s="467"/>
    </row>
    <row r="286" spans="1:14" ht="15.75" customHeight="1">
      <c r="A286" s="464"/>
      <c r="B286" s="477"/>
      <c r="C286" s="478"/>
      <c r="D286" s="465"/>
      <c r="E286" s="466"/>
      <c r="F286" s="466"/>
      <c r="G286" s="466"/>
      <c r="H286" s="466"/>
      <c r="I286" s="466"/>
      <c r="J286" s="466"/>
      <c r="K286" s="466"/>
      <c r="L286" s="467"/>
      <c r="M286" s="467"/>
      <c r="N286" s="467"/>
    </row>
    <row r="287" spans="1:14" ht="15.75" customHeight="1">
      <c r="A287" s="464"/>
      <c r="B287" s="477"/>
      <c r="C287" s="478"/>
      <c r="D287" s="465"/>
      <c r="E287" s="466"/>
      <c r="F287" s="466"/>
      <c r="G287" s="466"/>
      <c r="H287" s="466"/>
      <c r="I287" s="466"/>
      <c r="J287" s="466"/>
      <c r="K287" s="466"/>
      <c r="L287" s="467"/>
      <c r="M287" s="467"/>
      <c r="N287" s="467"/>
    </row>
    <row r="288" spans="1:14" ht="15.75" customHeight="1">
      <c r="A288" s="468"/>
      <c r="B288" s="477"/>
      <c r="C288" s="478"/>
      <c r="D288" s="469"/>
      <c r="E288" s="470"/>
      <c r="F288" s="470"/>
      <c r="G288" s="470"/>
      <c r="H288" s="470"/>
      <c r="I288" s="470"/>
      <c r="J288" s="470"/>
      <c r="K288" s="470"/>
      <c r="L288" s="471"/>
      <c r="M288" s="471"/>
      <c r="N288" s="471"/>
    </row>
    <row r="289" spans="1:14" ht="15.75" customHeight="1">
      <c r="A289" s="458"/>
      <c r="B289" s="476" t="s">
        <v>589</v>
      </c>
      <c r="C289" s="460" t="s">
        <v>590</v>
      </c>
      <c r="D289" s="461" t="s">
        <v>1428</v>
      </c>
      <c r="E289" s="462" t="s">
        <v>1471</v>
      </c>
      <c r="F289" s="462" t="s">
        <v>1467</v>
      </c>
      <c r="G289" s="462" t="s">
        <v>1471</v>
      </c>
      <c r="H289" s="462" t="s">
        <v>1467</v>
      </c>
      <c r="I289" s="463"/>
      <c r="J289" s="463"/>
      <c r="K289" s="463"/>
      <c r="L289" s="463"/>
      <c r="M289" s="463"/>
      <c r="N289" s="463"/>
    </row>
    <row r="290" spans="1:14" ht="15.75" customHeight="1">
      <c r="A290" s="464"/>
      <c r="B290" s="476"/>
      <c r="C290" s="460"/>
      <c r="D290" s="465"/>
      <c r="E290" s="466"/>
      <c r="F290" s="466"/>
      <c r="G290" s="466"/>
      <c r="H290" s="466"/>
      <c r="I290" s="467"/>
      <c r="J290" s="467"/>
      <c r="K290" s="467"/>
      <c r="L290" s="467"/>
      <c r="M290" s="467"/>
      <c r="N290" s="467"/>
    </row>
    <row r="291" spans="1:14" ht="15.75" customHeight="1">
      <c r="A291" s="464"/>
      <c r="B291" s="476"/>
      <c r="C291" s="460"/>
      <c r="D291" s="465"/>
      <c r="E291" s="466"/>
      <c r="F291" s="466"/>
      <c r="G291" s="466"/>
      <c r="H291" s="466"/>
      <c r="I291" s="467"/>
      <c r="J291" s="467"/>
      <c r="K291" s="467"/>
      <c r="L291" s="467"/>
      <c r="M291" s="467"/>
      <c r="N291" s="467"/>
    </row>
    <row r="292" spans="1:14" ht="15.75" customHeight="1">
      <c r="A292" s="464"/>
      <c r="B292" s="476"/>
      <c r="C292" s="460"/>
      <c r="D292" s="465"/>
      <c r="E292" s="466"/>
      <c r="F292" s="466"/>
      <c r="G292" s="466"/>
      <c r="H292" s="466"/>
      <c r="I292" s="467"/>
      <c r="J292" s="467"/>
      <c r="K292" s="467"/>
      <c r="L292" s="467"/>
      <c r="M292" s="467"/>
      <c r="N292" s="467"/>
    </row>
    <row r="293" spans="1:14" ht="15.75" customHeight="1">
      <c r="A293" s="464"/>
      <c r="B293" s="476"/>
      <c r="C293" s="460"/>
      <c r="D293" s="465"/>
      <c r="E293" s="466"/>
      <c r="F293" s="466"/>
      <c r="G293" s="466"/>
      <c r="H293" s="466"/>
      <c r="I293" s="467"/>
      <c r="J293" s="467"/>
      <c r="K293" s="467"/>
      <c r="L293" s="467"/>
      <c r="M293" s="467"/>
      <c r="N293" s="467"/>
    </row>
    <row r="294" spans="1:14" ht="15.75" customHeight="1">
      <c r="A294" s="464"/>
      <c r="B294" s="476"/>
      <c r="C294" s="460"/>
      <c r="D294" s="465"/>
      <c r="E294" s="466"/>
      <c r="F294" s="466"/>
      <c r="G294" s="466"/>
      <c r="H294" s="466"/>
      <c r="I294" s="467"/>
      <c r="J294" s="467"/>
      <c r="K294" s="467"/>
      <c r="L294" s="467"/>
      <c r="M294" s="467"/>
      <c r="N294" s="467"/>
    </row>
    <row r="295" spans="1:14" ht="15.75" customHeight="1">
      <c r="A295" s="468"/>
      <c r="B295" s="476"/>
      <c r="C295" s="460"/>
      <c r="D295" s="469"/>
      <c r="E295" s="470"/>
      <c r="F295" s="470"/>
      <c r="G295" s="470"/>
      <c r="H295" s="470"/>
      <c r="I295" s="471"/>
      <c r="J295" s="471"/>
      <c r="K295" s="471"/>
      <c r="L295" s="471"/>
      <c r="M295" s="471"/>
      <c r="N295" s="471"/>
    </row>
    <row r="296" spans="1:14" ht="15.75" customHeight="1">
      <c r="A296" s="458"/>
      <c r="B296" s="451" t="s">
        <v>27</v>
      </c>
      <c r="C296" s="452" t="s">
        <v>591</v>
      </c>
      <c r="D296" s="461" t="s">
        <v>1428</v>
      </c>
      <c r="E296" s="462" t="s">
        <v>1471</v>
      </c>
      <c r="F296" s="462" t="s">
        <v>1467</v>
      </c>
      <c r="G296" s="462" t="s">
        <v>1471</v>
      </c>
      <c r="H296" s="462" t="s">
        <v>1467</v>
      </c>
      <c r="I296" s="462" t="s">
        <v>1491</v>
      </c>
      <c r="J296" s="462" t="s">
        <v>1492</v>
      </c>
      <c r="K296" s="462" t="s">
        <v>1492</v>
      </c>
      <c r="L296" s="461" t="s">
        <v>1493</v>
      </c>
      <c r="M296" s="461" t="s">
        <v>1493</v>
      </c>
      <c r="N296" s="463"/>
    </row>
    <row r="297" spans="1:14" ht="15.75" customHeight="1">
      <c r="A297" s="464"/>
      <c r="B297" s="451"/>
      <c r="C297" s="452"/>
      <c r="D297" s="465"/>
      <c r="E297" s="466"/>
      <c r="F297" s="466"/>
      <c r="G297" s="466"/>
      <c r="H297" s="466"/>
      <c r="I297" s="466"/>
      <c r="J297" s="466"/>
      <c r="K297" s="466"/>
      <c r="L297" s="465"/>
      <c r="M297" s="465"/>
      <c r="N297" s="467"/>
    </row>
    <row r="298" spans="1:14" ht="15.75" customHeight="1">
      <c r="A298" s="464"/>
      <c r="B298" s="451"/>
      <c r="C298" s="452"/>
      <c r="D298" s="465"/>
      <c r="E298" s="466"/>
      <c r="F298" s="466"/>
      <c r="G298" s="466"/>
      <c r="H298" s="466"/>
      <c r="I298" s="466"/>
      <c r="J298" s="466"/>
      <c r="K298" s="466"/>
      <c r="L298" s="465"/>
      <c r="M298" s="465"/>
      <c r="N298" s="467"/>
    </row>
    <row r="299" spans="1:14" ht="115.5" customHeight="1">
      <c r="A299" s="464"/>
      <c r="B299" s="451"/>
      <c r="C299" s="452"/>
      <c r="D299" s="465"/>
      <c r="E299" s="466"/>
      <c r="F299" s="466"/>
      <c r="G299" s="466"/>
      <c r="H299" s="466"/>
      <c r="I299" s="466"/>
      <c r="J299" s="466"/>
      <c r="K299" s="466"/>
      <c r="L299" s="465"/>
      <c r="M299" s="465"/>
      <c r="N299" s="467"/>
    </row>
    <row r="300" spans="1:14" ht="24" customHeight="1">
      <c r="A300" s="464"/>
      <c r="B300" s="451"/>
      <c r="C300" s="452"/>
      <c r="D300" s="465"/>
      <c r="E300" s="466"/>
      <c r="F300" s="466"/>
      <c r="G300" s="466"/>
      <c r="H300" s="466"/>
      <c r="I300" s="466"/>
      <c r="J300" s="466"/>
      <c r="K300" s="466"/>
      <c r="L300" s="667" t="s">
        <v>1494</v>
      </c>
      <c r="M300" s="667" t="s">
        <v>1494</v>
      </c>
      <c r="N300" s="467"/>
    </row>
    <row r="301" spans="1:14" ht="15.75" customHeight="1">
      <c r="A301" s="464"/>
      <c r="B301" s="451"/>
      <c r="C301" s="452"/>
      <c r="D301" s="465"/>
      <c r="E301" s="466"/>
      <c r="F301" s="466"/>
      <c r="G301" s="466"/>
      <c r="H301" s="466"/>
      <c r="I301" s="466"/>
      <c r="J301" s="466"/>
      <c r="K301" s="466"/>
      <c r="L301" s="667"/>
      <c r="M301" s="667"/>
      <c r="N301" s="467"/>
    </row>
    <row r="302" spans="1:14" ht="201" customHeight="1">
      <c r="A302" s="468"/>
      <c r="B302" s="451"/>
      <c r="C302" s="452"/>
      <c r="D302" s="469"/>
      <c r="E302" s="470"/>
      <c r="F302" s="470"/>
      <c r="G302" s="470"/>
      <c r="H302" s="470"/>
      <c r="I302" s="470"/>
      <c r="J302" s="470"/>
      <c r="K302" s="470"/>
      <c r="L302" s="667"/>
      <c r="M302" s="667"/>
      <c r="N302" s="471"/>
    </row>
    <row r="303" spans="1:14" ht="15.6">
      <c r="A303" s="456"/>
      <c r="B303" s="480" t="s">
        <v>0</v>
      </c>
      <c r="C303" s="219"/>
      <c r="D303" s="457"/>
      <c r="E303" s="457"/>
      <c r="F303" s="457"/>
      <c r="G303" s="457"/>
      <c r="H303" s="457"/>
      <c r="I303" s="457"/>
      <c r="J303" s="457"/>
      <c r="K303" s="457"/>
      <c r="L303" s="457"/>
      <c r="M303" s="457"/>
      <c r="N303" s="457"/>
    </row>
    <row r="304" spans="1:14" ht="15.75" customHeight="1">
      <c r="A304" s="458"/>
      <c r="B304" s="459" t="s">
        <v>603</v>
      </c>
      <c r="C304" s="460" t="s">
        <v>604</v>
      </c>
      <c r="D304" s="461" t="s">
        <v>1428</v>
      </c>
      <c r="E304" s="462" t="s">
        <v>1471</v>
      </c>
      <c r="F304" s="462" t="s">
        <v>1467</v>
      </c>
      <c r="G304" s="462" t="s">
        <v>1471</v>
      </c>
      <c r="H304" s="462" t="s">
        <v>1467</v>
      </c>
      <c r="I304" s="462" t="s">
        <v>1491</v>
      </c>
      <c r="J304" s="462" t="s">
        <v>1492</v>
      </c>
      <c r="K304" s="462" t="s">
        <v>1492</v>
      </c>
      <c r="L304" s="463"/>
      <c r="M304" s="463"/>
      <c r="N304" s="463"/>
    </row>
    <row r="305" spans="1:14" ht="15.75" customHeight="1">
      <c r="A305" s="464"/>
      <c r="B305" s="459"/>
      <c r="C305" s="460"/>
      <c r="D305" s="465"/>
      <c r="E305" s="466"/>
      <c r="F305" s="466"/>
      <c r="G305" s="466"/>
      <c r="H305" s="466"/>
      <c r="I305" s="466"/>
      <c r="J305" s="466"/>
      <c r="K305" s="466"/>
      <c r="L305" s="467"/>
      <c r="M305" s="467"/>
      <c r="N305" s="467"/>
    </row>
    <row r="306" spans="1:14" ht="15.75" customHeight="1">
      <c r="A306" s="464"/>
      <c r="B306" s="459"/>
      <c r="C306" s="460"/>
      <c r="D306" s="465"/>
      <c r="E306" s="466"/>
      <c r="F306" s="466"/>
      <c r="G306" s="466"/>
      <c r="H306" s="466"/>
      <c r="I306" s="466"/>
      <c r="J306" s="466"/>
      <c r="K306" s="466"/>
      <c r="L306" s="467"/>
      <c r="M306" s="467"/>
      <c r="N306" s="467"/>
    </row>
    <row r="307" spans="1:14" ht="15.75" customHeight="1">
      <c r="A307" s="464"/>
      <c r="B307" s="459"/>
      <c r="C307" s="460"/>
      <c r="D307" s="465"/>
      <c r="E307" s="466"/>
      <c r="F307" s="466"/>
      <c r="G307" s="466"/>
      <c r="H307" s="466"/>
      <c r="I307" s="466"/>
      <c r="J307" s="466"/>
      <c r="K307" s="466"/>
      <c r="L307" s="467"/>
      <c r="M307" s="467"/>
      <c r="N307" s="467"/>
    </row>
    <row r="308" spans="1:14" ht="15.75" customHeight="1">
      <c r="A308" s="464"/>
      <c r="B308" s="459"/>
      <c r="C308" s="460"/>
      <c r="D308" s="465"/>
      <c r="E308" s="466"/>
      <c r="F308" s="466"/>
      <c r="G308" s="466"/>
      <c r="H308" s="466"/>
      <c r="I308" s="466"/>
      <c r="J308" s="466"/>
      <c r="K308" s="466"/>
      <c r="L308" s="467"/>
      <c r="M308" s="467"/>
      <c r="N308" s="467"/>
    </row>
    <row r="309" spans="1:14" ht="15.75" customHeight="1">
      <c r="A309" s="464"/>
      <c r="B309" s="459"/>
      <c r="C309" s="460"/>
      <c r="D309" s="465"/>
      <c r="E309" s="466"/>
      <c r="F309" s="466"/>
      <c r="G309" s="466"/>
      <c r="H309" s="466"/>
      <c r="I309" s="466"/>
      <c r="J309" s="466"/>
      <c r="K309" s="466"/>
      <c r="L309" s="467"/>
      <c r="M309" s="467"/>
      <c r="N309" s="467"/>
    </row>
    <row r="310" spans="1:14" ht="15.75" customHeight="1">
      <c r="A310" s="468"/>
      <c r="B310" s="459"/>
      <c r="C310" s="460"/>
      <c r="D310" s="469"/>
      <c r="E310" s="470"/>
      <c r="F310" s="470"/>
      <c r="G310" s="470"/>
      <c r="H310" s="470"/>
      <c r="I310" s="470"/>
      <c r="J310" s="470"/>
      <c r="K310" s="470"/>
      <c r="L310" s="471"/>
      <c r="M310" s="471"/>
      <c r="N310" s="471"/>
    </row>
    <row r="311" spans="1:14" ht="15.75" customHeight="1">
      <c r="A311" s="458"/>
      <c r="B311" s="481" t="s">
        <v>1495</v>
      </c>
      <c r="C311" s="460" t="s">
        <v>605</v>
      </c>
      <c r="D311" s="461" t="s">
        <v>1428</v>
      </c>
      <c r="E311" s="462" t="s">
        <v>1471</v>
      </c>
      <c r="F311" s="462" t="s">
        <v>1467</v>
      </c>
      <c r="G311" s="462" t="s">
        <v>1471</v>
      </c>
      <c r="H311" s="462" t="s">
        <v>1467</v>
      </c>
      <c r="I311" s="463"/>
      <c r="J311" s="463"/>
      <c r="K311" s="463"/>
      <c r="L311" s="463"/>
      <c r="M311" s="463"/>
      <c r="N311" s="463"/>
    </row>
    <row r="312" spans="1:14" ht="15.75" customHeight="1">
      <c r="A312" s="464"/>
      <c r="B312" s="481"/>
      <c r="C312" s="460"/>
      <c r="D312" s="465"/>
      <c r="E312" s="466"/>
      <c r="F312" s="466"/>
      <c r="G312" s="466"/>
      <c r="H312" s="466"/>
      <c r="I312" s="467"/>
      <c r="J312" s="467"/>
      <c r="K312" s="467"/>
      <c r="L312" s="467"/>
      <c r="M312" s="467"/>
      <c r="N312" s="467"/>
    </row>
    <row r="313" spans="1:14" ht="15.75" customHeight="1">
      <c r="A313" s="464"/>
      <c r="B313" s="481"/>
      <c r="C313" s="460"/>
      <c r="D313" s="465"/>
      <c r="E313" s="466"/>
      <c r="F313" s="466"/>
      <c r="G313" s="466"/>
      <c r="H313" s="466"/>
      <c r="I313" s="467"/>
      <c r="J313" s="467"/>
      <c r="K313" s="467"/>
      <c r="L313" s="467"/>
      <c r="M313" s="467"/>
      <c r="N313" s="467"/>
    </row>
    <row r="314" spans="1:14" ht="15.75" customHeight="1">
      <c r="A314" s="464"/>
      <c r="B314" s="481"/>
      <c r="C314" s="460"/>
      <c r="D314" s="465"/>
      <c r="E314" s="466"/>
      <c r="F314" s="466"/>
      <c r="G314" s="466"/>
      <c r="H314" s="466"/>
      <c r="I314" s="467"/>
      <c r="J314" s="467"/>
      <c r="K314" s="467"/>
      <c r="L314" s="467"/>
      <c r="M314" s="467"/>
      <c r="N314" s="467"/>
    </row>
    <row r="315" spans="1:14" ht="15.75" customHeight="1">
      <c r="A315" s="464"/>
      <c r="B315" s="481"/>
      <c r="C315" s="460"/>
      <c r="D315" s="465"/>
      <c r="E315" s="466"/>
      <c r="F315" s="466"/>
      <c r="G315" s="466"/>
      <c r="H315" s="466"/>
      <c r="I315" s="467"/>
      <c r="J315" s="467"/>
      <c r="K315" s="467"/>
      <c r="L315" s="467"/>
      <c r="M315" s="467"/>
      <c r="N315" s="467"/>
    </row>
    <row r="316" spans="1:14" ht="15.75" customHeight="1">
      <c r="A316" s="464"/>
      <c r="B316" s="481"/>
      <c r="C316" s="460"/>
      <c r="D316" s="465"/>
      <c r="E316" s="466"/>
      <c r="F316" s="466"/>
      <c r="G316" s="466"/>
      <c r="H316" s="466"/>
      <c r="I316" s="467"/>
      <c r="J316" s="467"/>
      <c r="K316" s="467"/>
      <c r="L316" s="467"/>
      <c r="M316" s="467"/>
      <c r="N316" s="467"/>
    </row>
    <row r="317" spans="1:14" ht="15.75" customHeight="1">
      <c r="A317" s="468"/>
      <c r="B317" s="481"/>
      <c r="C317" s="460"/>
      <c r="D317" s="469"/>
      <c r="E317" s="470"/>
      <c r="F317" s="470"/>
      <c r="G317" s="470"/>
      <c r="H317" s="470"/>
      <c r="I317" s="471"/>
      <c r="J317" s="471"/>
      <c r="K317" s="471"/>
      <c r="L317" s="471"/>
      <c r="M317" s="471"/>
      <c r="N317" s="471"/>
    </row>
    <row r="318" spans="1:14" ht="15.75" customHeight="1">
      <c r="A318" s="458"/>
      <c r="B318" s="459" t="s">
        <v>1496</v>
      </c>
      <c r="C318" s="460" t="s">
        <v>606</v>
      </c>
      <c r="D318" s="461" t="s">
        <v>1428</v>
      </c>
      <c r="E318" s="462" t="s">
        <v>1471</v>
      </c>
      <c r="F318" s="462" t="s">
        <v>1467</v>
      </c>
      <c r="G318" s="462" t="s">
        <v>1471</v>
      </c>
      <c r="H318" s="462" t="s">
        <v>1467</v>
      </c>
      <c r="I318" s="463"/>
      <c r="J318" s="463"/>
      <c r="K318" s="463"/>
      <c r="L318" s="463"/>
      <c r="M318" s="463"/>
      <c r="N318" s="463"/>
    </row>
    <row r="319" spans="1:14" ht="15.75" customHeight="1">
      <c r="A319" s="464"/>
      <c r="B319" s="459"/>
      <c r="C319" s="460"/>
      <c r="D319" s="465"/>
      <c r="E319" s="466"/>
      <c r="F319" s="466"/>
      <c r="G319" s="466"/>
      <c r="H319" s="466"/>
      <c r="I319" s="467"/>
      <c r="J319" s="467"/>
      <c r="K319" s="467"/>
      <c r="L319" s="467"/>
      <c r="M319" s="467"/>
      <c r="N319" s="467"/>
    </row>
    <row r="320" spans="1:14" ht="15.75" customHeight="1">
      <c r="A320" s="464"/>
      <c r="B320" s="459"/>
      <c r="C320" s="460"/>
      <c r="D320" s="465"/>
      <c r="E320" s="466"/>
      <c r="F320" s="466"/>
      <c r="G320" s="466"/>
      <c r="H320" s="466"/>
      <c r="I320" s="467"/>
      <c r="J320" s="467"/>
      <c r="K320" s="467"/>
      <c r="L320" s="467"/>
      <c r="M320" s="467"/>
      <c r="N320" s="467"/>
    </row>
    <row r="321" spans="1:14" ht="15.75" customHeight="1">
      <c r="A321" s="464"/>
      <c r="B321" s="459"/>
      <c r="C321" s="460"/>
      <c r="D321" s="465"/>
      <c r="E321" s="466"/>
      <c r="F321" s="466"/>
      <c r="G321" s="466"/>
      <c r="H321" s="466"/>
      <c r="I321" s="467"/>
      <c r="J321" s="467"/>
      <c r="K321" s="467"/>
      <c r="L321" s="467"/>
      <c r="M321" s="467"/>
      <c r="N321" s="467"/>
    </row>
    <row r="322" spans="1:14" ht="15.75" customHeight="1">
      <c r="A322" s="464"/>
      <c r="B322" s="459"/>
      <c r="C322" s="460"/>
      <c r="D322" s="465"/>
      <c r="E322" s="466"/>
      <c r="F322" s="466"/>
      <c r="G322" s="466"/>
      <c r="H322" s="466"/>
      <c r="I322" s="467"/>
      <c r="J322" s="467"/>
      <c r="K322" s="467"/>
      <c r="L322" s="467"/>
      <c r="M322" s="467"/>
      <c r="N322" s="467"/>
    </row>
    <row r="323" spans="1:14" ht="15.75" customHeight="1">
      <c r="A323" s="464"/>
      <c r="B323" s="459"/>
      <c r="C323" s="460"/>
      <c r="D323" s="465"/>
      <c r="E323" s="466"/>
      <c r="F323" s="466"/>
      <c r="G323" s="466"/>
      <c r="H323" s="466"/>
      <c r="I323" s="467"/>
      <c r="J323" s="467"/>
      <c r="K323" s="467"/>
      <c r="L323" s="467"/>
      <c r="M323" s="467"/>
      <c r="N323" s="467"/>
    </row>
    <row r="324" spans="1:14" ht="15.75" customHeight="1">
      <c r="A324" s="468"/>
      <c r="B324" s="459"/>
      <c r="C324" s="460"/>
      <c r="D324" s="469"/>
      <c r="E324" s="470"/>
      <c r="F324" s="470"/>
      <c r="G324" s="470"/>
      <c r="H324" s="470"/>
      <c r="I324" s="471"/>
      <c r="J324" s="471"/>
      <c r="K324" s="471"/>
      <c r="L324" s="471"/>
      <c r="M324" s="471"/>
      <c r="N324" s="471"/>
    </row>
    <row r="325" spans="1:14" ht="63" customHeight="1">
      <c r="A325" s="456"/>
      <c r="B325" s="221" t="s">
        <v>607</v>
      </c>
      <c r="C325" s="219" t="s">
        <v>606</v>
      </c>
      <c r="D325" s="482" t="s">
        <v>1428</v>
      </c>
      <c r="E325" s="483" t="s">
        <v>1471</v>
      </c>
      <c r="F325" s="483" t="s">
        <v>1467</v>
      </c>
      <c r="G325" s="483" t="s">
        <v>1471</v>
      </c>
      <c r="H325" s="483" t="s">
        <v>1467</v>
      </c>
      <c r="I325" s="457"/>
      <c r="J325" s="457"/>
      <c r="K325" s="457"/>
      <c r="L325" s="457"/>
      <c r="M325" s="457"/>
      <c r="N325" s="457"/>
    </row>
    <row r="326" spans="1:14" ht="187.2">
      <c r="A326" s="458"/>
      <c r="B326" s="451" t="s">
        <v>131</v>
      </c>
      <c r="C326" s="452" t="s">
        <v>608</v>
      </c>
      <c r="D326" s="465" t="s">
        <v>1428</v>
      </c>
      <c r="E326" s="462" t="s">
        <v>1471</v>
      </c>
      <c r="F326" s="462" t="s">
        <v>1467</v>
      </c>
      <c r="G326" s="462" t="s">
        <v>1471</v>
      </c>
      <c r="H326" s="462" t="s">
        <v>1467</v>
      </c>
      <c r="I326" s="462" t="s">
        <v>1497</v>
      </c>
      <c r="J326" s="462" t="s">
        <v>1498</v>
      </c>
      <c r="K326" s="462" t="s">
        <v>1498</v>
      </c>
      <c r="L326" s="348" t="s">
        <v>1499</v>
      </c>
      <c r="M326" s="348" t="s">
        <v>1499</v>
      </c>
      <c r="N326" s="463"/>
    </row>
    <row r="327" spans="1:14" ht="124.8">
      <c r="A327" s="464"/>
      <c r="B327" s="451"/>
      <c r="C327" s="452"/>
      <c r="D327" s="465"/>
      <c r="E327" s="466"/>
      <c r="F327" s="466"/>
      <c r="G327" s="466"/>
      <c r="H327" s="466"/>
      <c r="I327" s="466"/>
      <c r="J327" s="466"/>
      <c r="K327" s="466"/>
      <c r="L327" s="349" t="s">
        <v>1500</v>
      </c>
      <c r="M327" s="349" t="s">
        <v>1500</v>
      </c>
      <c r="N327" s="467"/>
    </row>
    <row r="328" spans="1:14" ht="109.2">
      <c r="A328" s="464"/>
      <c r="B328" s="451"/>
      <c r="C328" s="452"/>
      <c r="D328" s="465"/>
      <c r="E328" s="466"/>
      <c r="F328" s="466"/>
      <c r="G328" s="466"/>
      <c r="H328" s="466"/>
      <c r="I328" s="466"/>
      <c r="J328" s="466"/>
      <c r="K328" s="466"/>
      <c r="L328" s="219" t="s">
        <v>1501</v>
      </c>
      <c r="M328" s="219" t="s">
        <v>1501</v>
      </c>
      <c r="N328" s="467"/>
    </row>
    <row r="329" spans="1:14" ht="93.6">
      <c r="A329" s="464"/>
      <c r="B329" s="451"/>
      <c r="C329" s="452"/>
      <c r="D329" s="465"/>
      <c r="E329" s="466"/>
      <c r="F329" s="466"/>
      <c r="G329" s="466"/>
      <c r="H329" s="466"/>
      <c r="I329" s="466"/>
      <c r="J329" s="466"/>
      <c r="K329" s="466"/>
      <c r="L329" s="219" t="s">
        <v>1502</v>
      </c>
      <c r="M329" s="219" t="s">
        <v>1502</v>
      </c>
      <c r="N329" s="467"/>
    </row>
    <row r="330" spans="1:14" ht="109.2">
      <c r="A330" s="464"/>
      <c r="B330" s="451"/>
      <c r="C330" s="452"/>
      <c r="D330" s="465"/>
      <c r="E330" s="466"/>
      <c r="F330" s="466"/>
      <c r="G330" s="466"/>
      <c r="H330" s="466"/>
      <c r="I330" s="466"/>
      <c r="J330" s="466"/>
      <c r="K330" s="466"/>
      <c r="L330" s="219" t="s">
        <v>1503</v>
      </c>
      <c r="M330" s="219" t="s">
        <v>1503</v>
      </c>
      <c r="N330" s="467"/>
    </row>
    <row r="331" spans="1:14" ht="140.4">
      <c r="A331" s="464"/>
      <c r="B331" s="451"/>
      <c r="C331" s="452"/>
      <c r="D331" s="465"/>
      <c r="E331" s="466"/>
      <c r="F331" s="466"/>
      <c r="G331" s="466"/>
      <c r="H331" s="466"/>
      <c r="I331" s="466"/>
      <c r="J331" s="466"/>
      <c r="K331" s="466"/>
      <c r="L331" s="219" t="s">
        <v>1504</v>
      </c>
      <c r="M331" s="219" t="s">
        <v>1504</v>
      </c>
      <c r="N331" s="467"/>
    </row>
    <row r="332" spans="1:14" ht="156">
      <c r="A332" s="464"/>
      <c r="B332" s="451"/>
      <c r="C332" s="452"/>
      <c r="D332" s="465"/>
      <c r="E332" s="466"/>
      <c r="F332" s="466"/>
      <c r="G332" s="466"/>
      <c r="H332" s="466"/>
      <c r="I332" s="466"/>
      <c r="J332" s="466"/>
      <c r="K332" s="466"/>
      <c r="L332" s="219" t="s">
        <v>1505</v>
      </c>
      <c r="M332" s="219" t="s">
        <v>1505</v>
      </c>
      <c r="N332" s="467"/>
    </row>
    <row r="333" spans="1:14" ht="140.4">
      <c r="A333" s="464"/>
      <c r="B333" s="451"/>
      <c r="C333" s="452"/>
      <c r="D333" s="465"/>
      <c r="E333" s="466"/>
      <c r="F333" s="466"/>
      <c r="G333" s="466"/>
      <c r="H333" s="466"/>
      <c r="I333" s="466"/>
      <c r="J333" s="466"/>
      <c r="K333" s="466"/>
      <c r="L333" s="219" t="s">
        <v>1506</v>
      </c>
      <c r="M333" s="219" t="s">
        <v>1506</v>
      </c>
      <c r="N333" s="467"/>
    </row>
    <row r="334" spans="1:14" ht="249.6">
      <c r="A334" s="464"/>
      <c r="B334" s="451"/>
      <c r="C334" s="452"/>
      <c r="D334" s="465"/>
      <c r="E334" s="466"/>
      <c r="F334" s="466"/>
      <c r="G334" s="466"/>
      <c r="H334" s="466"/>
      <c r="I334" s="466"/>
      <c r="J334" s="466"/>
      <c r="K334" s="466"/>
      <c r="L334" s="219" t="s">
        <v>1507</v>
      </c>
      <c r="M334" s="219" t="s">
        <v>1507</v>
      </c>
      <c r="N334" s="467"/>
    </row>
    <row r="335" spans="1:14" ht="156">
      <c r="A335" s="468"/>
      <c r="B335" s="451"/>
      <c r="C335" s="452"/>
      <c r="D335" s="469"/>
      <c r="E335" s="470"/>
      <c r="F335" s="470"/>
      <c r="G335" s="470"/>
      <c r="H335" s="470"/>
      <c r="I335" s="470"/>
      <c r="J335" s="470"/>
      <c r="K335" s="470"/>
      <c r="L335" s="219" t="s">
        <v>1508</v>
      </c>
      <c r="M335" s="219" t="s">
        <v>1508</v>
      </c>
      <c r="N335" s="471"/>
    </row>
    <row r="336" spans="1:14" ht="15.6">
      <c r="A336" s="456"/>
      <c r="B336" s="450" t="s">
        <v>0</v>
      </c>
      <c r="C336" s="219"/>
      <c r="D336" s="457"/>
      <c r="E336" s="457"/>
      <c r="F336" s="457"/>
      <c r="G336" s="457"/>
      <c r="H336" s="457"/>
      <c r="I336" s="457"/>
      <c r="J336" s="457"/>
      <c r="K336" s="457"/>
      <c r="L336" s="457"/>
      <c r="M336" s="457"/>
      <c r="N336" s="457"/>
    </row>
    <row r="337" spans="1:14" ht="15.75" customHeight="1">
      <c r="A337" s="458"/>
      <c r="B337" s="459" t="s">
        <v>1509</v>
      </c>
      <c r="C337" s="460" t="s">
        <v>618</v>
      </c>
      <c r="D337" s="465" t="s">
        <v>1428</v>
      </c>
      <c r="E337" s="462" t="s">
        <v>1471</v>
      </c>
      <c r="F337" s="462" t="s">
        <v>1467</v>
      </c>
      <c r="G337" s="462" t="s">
        <v>1471</v>
      </c>
      <c r="H337" s="462" t="s">
        <v>1467</v>
      </c>
      <c r="I337" s="463"/>
      <c r="J337" s="463"/>
      <c r="K337" s="463"/>
      <c r="L337" s="463"/>
      <c r="M337" s="463"/>
      <c r="N337" s="463"/>
    </row>
    <row r="338" spans="1:14" ht="15.75" customHeight="1">
      <c r="A338" s="464"/>
      <c r="B338" s="459"/>
      <c r="C338" s="460"/>
      <c r="D338" s="465"/>
      <c r="E338" s="466"/>
      <c r="F338" s="466"/>
      <c r="G338" s="466"/>
      <c r="H338" s="466"/>
      <c r="I338" s="467"/>
      <c r="J338" s="467"/>
      <c r="K338" s="467"/>
      <c r="L338" s="467"/>
      <c r="M338" s="467"/>
      <c r="N338" s="467"/>
    </row>
    <row r="339" spans="1:14" ht="15.75" customHeight="1">
      <c r="A339" s="464"/>
      <c r="B339" s="459"/>
      <c r="C339" s="460"/>
      <c r="D339" s="465"/>
      <c r="E339" s="466"/>
      <c r="F339" s="466"/>
      <c r="G339" s="466"/>
      <c r="H339" s="466"/>
      <c r="I339" s="467"/>
      <c r="J339" s="467"/>
      <c r="K339" s="467"/>
      <c r="L339" s="467"/>
      <c r="M339" s="467"/>
      <c r="N339" s="467"/>
    </row>
    <row r="340" spans="1:14" ht="15.75" customHeight="1">
      <c r="A340" s="464"/>
      <c r="B340" s="459"/>
      <c r="C340" s="460"/>
      <c r="D340" s="465"/>
      <c r="E340" s="466"/>
      <c r="F340" s="466"/>
      <c r="G340" s="466"/>
      <c r="H340" s="466"/>
      <c r="I340" s="467"/>
      <c r="J340" s="467"/>
      <c r="K340" s="467"/>
      <c r="L340" s="467"/>
      <c r="M340" s="467"/>
      <c r="N340" s="467"/>
    </row>
    <row r="341" spans="1:14" ht="15.75" customHeight="1">
      <c r="A341" s="464"/>
      <c r="B341" s="459"/>
      <c r="C341" s="460"/>
      <c r="D341" s="465"/>
      <c r="E341" s="466"/>
      <c r="F341" s="466"/>
      <c r="G341" s="466"/>
      <c r="H341" s="466"/>
      <c r="I341" s="467"/>
      <c r="J341" s="467"/>
      <c r="K341" s="467"/>
      <c r="L341" s="467"/>
      <c r="M341" s="467"/>
      <c r="N341" s="467"/>
    </row>
    <row r="342" spans="1:14" ht="15.75" customHeight="1">
      <c r="A342" s="464"/>
      <c r="B342" s="459"/>
      <c r="C342" s="460"/>
      <c r="D342" s="465"/>
      <c r="E342" s="466"/>
      <c r="F342" s="466"/>
      <c r="G342" s="466"/>
      <c r="H342" s="466"/>
      <c r="I342" s="467"/>
      <c r="J342" s="467"/>
      <c r="K342" s="467"/>
      <c r="L342" s="467"/>
      <c r="M342" s="467"/>
      <c r="N342" s="467"/>
    </row>
    <row r="343" spans="1:14" ht="15.75" customHeight="1">
      <c r="A343" s="468"/>
      <c r="B343" s="459"/>
      <c r="C343" s="460"/>
      <c r="D343" s="469"/>
      <c r="E343" s="470"/>
      <c r="F343" s="470"/>
      <c r="G343" s="470"/>
      <c r="H343" s="470"/>
      <c r="I343" s="471"/>
      <c r="J343" s="471"/>
      <c r="K343" s="471"/>
      <c r="L343" s="471"/>
      <c r="M343" s="471"/>
      <c r="N343" s="471"/>
    </row>
    <row r="344" spans="1:14" ht="15.75" customHeight="1">
      <c r="A344" s="458"/>
      <c r="B344" s="459" t="s">
        <v>607</v>
      </c>
      <c r="C344" s="460" t="s">
        <v>619</v>
      </c>
      <c r="D344" s="465" t="s">
        <v>1428</v>
      </c>
      <c r="E344" s="462" t="s">
        <v>1471</v>
      </c>
      <c r="F344" s="462" t="s">
        <v>1467</v>
      </c>
      <c r="G344" s="462" t="s">
        <v>1471</v>
      </c>
      <c r="H344" s="462" t="s">
        <v>1467</v>
      </c>
      <c r="I344" s="463"/>
      <c r="J344" s="463"/>
      <c r="K344" s="463"/>
      <c r="L344" s="463"/>
      <c r="M344" s="463"/>
      <c r="N344" s="463"/>
    </row>
    <row r="345" spans="1:14" ht="15.75" customHeight="1">
      <c r="A345" s="464"/>
      <c r="B345" s="459"/>
      <c r="C345" s="460"/>
      <c r="D345" s="465"/>
      <c r="E345" s="466"/>
      <c r="F345" s="466"/>
      <c r="G345" s="466"/>
      <c r="H345" s="466"/>
      <c r="I345" s="467"/>
      <c r="J345" s="467"/>
      <c r="K345" s="467"/>
      <c r="L345" s="467"/>
      <c r="M345" s="467"/>
      <c r="N345" s="467"/>
    </row>
    <row r="346" spans="1:14" ht="15.75" customHeight="1">
      <c r="A346" s="464"/>
      <c r="B346" s="459"/>
      <c r="C346" s="460"/>
      <c r="D346" s="465"/>
      <c r="E346" s="466"/>
      <c r="F346" s="466"/>
      <c r="G346" s="466"/>
      <c r="H346" s="466"/>
      <c r="I346" s="467"/>
      <c r="J346" s="467"/>
      <c r="K346" s="467"/>
      <c r="L346" s="467"/>
      <c r="M346" s="467"/>
      <c r="N346" s="467"/>
    </row>
    <row r="347" spans="1:14" ht="15.75" customHeight="1">
      <c r="A347" s="464"/>
      <c r="B347" s="459"/>
      <c r="C347" s="460"/>
      <c r="D347" s="465"/>
      <c r="E347" s="466"/>
      <c r="F347" s="466"/>
      <c r="G347" s="466"/>
      <c r="H347" s="466"/>
      <c r="I347" s="467"/>
      <c r="J347" s="467"/>
      <c r="K347" s="467"/>
      <c r="L347" s="467"/>
      <c r="M347" s="467"/>
      <c r="N347" s="467"/>
    </row>
    <row r="348" spans="1:14" ht="15.75" customHeight="1">
      <c r="A348" s="464"/>
      <c r="B348" s="459"/>
      <c r="C348" s="460"/>
      <c r="D348" s="465"/>
      <c r="E348" s="466"/>
      <c r="F348" s="466"/>
      <c r="G348" s="466"/>
      <c r="H348" s="466"/>
      <c r="I348" s="467"/>
      <c r="J348" s="467"/>
      <c r="K348" s="467"/>
      <c r="L348" s="467"/>
      <c r="M348" s="467"/>
      <c r="N348" s="467"/>
    </row>
    <row r="349" spans="1:14" ht="15.75" customHeight="1">
      <c r="A349" s="464"/>
      <c r="B349" s="459"/>
      <c r="C349" s="460"/>
      <c r="D349" s="465"/>
      <c r="E349" s="466"/>
      <c r="F349" s="466"/>
      <c r="G349" s="466"/>
      <c r="H349" s="466"/>
      <c r="I349" s="467"/>
      <c r="J349" s="467"/>
      <c r="K349" s="467"/>
      <c r="L349" s="467"/>
      <c r="M349" s="467"/>
      <c r="N349" s="467"/>
    </row>
    <row r="350" spans="1:14" ht="15.75" customHeight="1">
      <c r="A350" s="468"/>
      <c r="B350" s="459"/>
      <c r="C350" s="460"/>
      <c r="D350" s="469"/>
      <c r="E350" s="470"/>
      <c r="F350" s="470"/>
      <c r="G350" s="470"/>
      <c r="H350" s="470"/>
      <c r="I350" s="471"/>
      <c r="J350" s="471"/>
      <c r="K350" s="471"/>
      <c r="L350" s="471"/>
      <c r="M350" s="471"/>
      <c r="N350" s="471"/>
    </row>
    <row r="351" spans="1:14" ht="15.75" customHeight="1">
      <c r="A351" s="458"/>
      <c r="B351" s="459" t="s">
        <v>620</v>
      </c>
      <c r="C351" s="460" t="s">
        <v>621</v>
      </c>
      <c r="D351" s="465" t="s">
        <v>1428</v>
      </c>
      <c r="E351" s="462" t="s">
        <v>1471</v>
      </c>
      <c r="F351" s="462" t="s">
        <v>1467</v>
      </c>
      <c r="G351" s="462" t="s">
        <v>1471</v>
      </c>
      <c r="H351" s="462" t="s">
        <v>1467</v>
      </c>
      <c r="I351" s="463"/>
      <c r="J351" s="463"/>
      <c r="K351" s="463"/>
      <c r="L351" s="463"/>
      <c r="M351" s="463"/>
      <c r="N351" s="463"/>
    </row>
    <row r="352" spans="1:14" ht="15.75" customHeight="1">
      <c r="A352" s="464"/>
      <c r="B352" s="459"/>
      <c r="C352" s="460"/>
      <c r="D352" s="465"/>
      <c r="E352" s="466"/>
      <c r="F352" s="466"/>
      <c r="G352" s="466"/>
      <c r="H352" s="466"/>
      <c r="I352" s="467"/>
      <c r="J352" s="467"/>
      <c r="K352" s="467"/>
      <c r="L352" s="467"/>
      <c r="M352" s="467"/>
      <c r="N352" s="467"/>
    </row>
    <row r="353" spans="1:14" ht="15.75" customHeight="1">
      <c r="A353" s="464"/>
      <c r="B353" s="459"/>
      <c r="C353" s="460"/>
      <c r="D353" s="465"/>
      <c r="E353" s="466"/>
      <c r="F353" s="466"/>
      <c r="G353" s="466"/>
      <c r="H353" s="466"/>
      <c r="I353" s="467"/>
      <c r="J353" s="467"/>
      <c r="K353" s="467"/>
      <c r="L353" s="467"/>
      <c r="M353" s="467"/>
      <c r="N353" s="467"/>
    </row>
    <row r="354" spans="1:14" ht="15.75" customHeight="1">
      <c r="A354" s="464"/>
      <c r="B354" s="459"/>
      <c r="C354" s="460"/>
      <c r="D354" s="465"/>
      <c r="E354" s="466"/>
      <c r="F354" s="466"/>
      <c r="G354" s="466"/>
      <c r="H354" s="466"/>
      <c r="I354" s="467"/>
      <c r="J354" s="467"/>
      <c r="K354" s="467"/>
      <c r="L354" s="467"/>
      <c r="M354" s="467"/>
      <c r="N354" s="467"/>
    </row>
    <row r="355" spans="1:14" ht="15.75" customHeight="1">
      <c r="A355" s="464"/>
      <c r="B355" s="459"/>
      <c r="C355" s="460"/>
      <c r="D355" s="465"/>
      <c r="E355" s="466"/>
      <c r="F355" s="466"/>
      <c r="G355" s="466"/>
      <c r="H355" s="466"/>
      <c r="I355" s="467"/>
      <c r="J355" s="467"/>
      <c r="K355" s="467"/>
      <c r="L355" s="467"/>
      <c r="M355" s="467"/>
      <c r="N355" s="467"/>
    </row>
    <row r="356" spans="1:14" ht="15.75" customHeight="1">
      <c r="A356" s="464"/>
      <c r="B356" s="459"/>
      <c r="C356" s="460"/>
      <c r="D356" s="465"/>
      <c r="E356" s="466"/>
      <c r="F356" s="466"/>
      <c r="G356" s="466"/>
      <c r="H356" s="466"/>
      <c r="I356" s="467"/>
      <c r="J356" s="467"/>
      <c r="K356" s="467"/>
      <c r="L356" s="467"/>
      <c r="M356" s="467"/>
      <c r="N356" s="467"/>
    </row>
    <row r="357" spans="1:14" ht="15.75" customHeight="1">
      <c r="A357" s="468"/>
      <c r="B357" s="459"/>
      <c r="C357" s="460"/>
      <c r="D357" s="469"/>
      <c r="E357" s="470"/>
      <c r="F357" s="470"/>
      <c r="G357" s="470"/>
      <c r="H357" s="470"/>
      <c r="I357" s="471"/>
      <c r="J357" s="471"/>
      <c r="K357" s="471"/>
      <c r="L357" s="471"/>
      <c r="M357" s="471"/>
      <c r="N357" s="471"/>
    </row>
    <row r="358" spans="1:14" ht="15.75" customHeight="1">
      <c r="A358" s="458"/>
      <c r="B358" s="459" t="s">
        <v>622</v>
      </c>
      <c r="C358" s="460" t="s">
        <v>623</v>
      </c>
      <c r="D358" s="465" t="s">
        <v>1428</v>
      </c>
      <c r="E358" s="462" t="s">
        <v>1471</v>
      </c>
      <c r="F358" s="462" t="s">
        <v>1467</v>
      </c>
      <c r="G358" s="462" t="s">
        <v>1471</v>
      </c>
      <c r="H358" s="462" t="s">
        <v>1467</v>
      </c>
      <c r="I358" s="463"/>
      <c r="J358" s="463"/>
      <c r="K358" s="463"/>
      <c r="L358" s="463"/>
      <c r="M358" s="463"/>
      <c r="N358" s="463"/>
    </row>
    <row r="359" spans="1:14" ht="15.75" customHeight="1">
      <c r="A359" s="464"/>
      <c r="B359" s="459"/>
      <c r="C359" s="460"/>
      <c r="D359" s="465"/>
      <c r="E359" s="466"/>
      <c r="F359" s="466"/>
      <c r="G359" s="466"/>
      <c r="H359" s="466"/>
      <c r="I359" s="467"/>
      <c r="J359" s="467"/>
      <c r="K359" s="467"/>
      <c r="L359" s="467"/>
      <c r="M359" s="467"/>
      <c r="N359" s="467"/>
    </row>
    <row r="360" spans="1:14" ht="15.75" customHeight="1">
      <c r="A360" s="464"/>
      <c r="B360" s="459"/>
      <c r="C360" s="460"/>
      <c r="D360" s="465"/>
      <c r="E360" s="466"/>
      <c r="F360" s="466"/>
      <c r="G360" s="466"/>
      <c r="H360" s="466"/>
      <c r="I360" s="467"/>
      <c r="J360" s="467"/>
      <c r="K360" s="467"/>
      <c r="L360" s="467"/>
      <c r="M360" s="467"/>
      <c r="N360" s="467"/>
    </row>
    <row r="361" spans="1:14" ht="15.75" customHeight="1">
      <c r="A361" s="464"/>
      <c r="B361" s="459"/>
      <c r="C361" s="460"/>
      <c r="D361" s="465"/>
      <c r="E361" s="466"/>
      <c r="F361" s="466"/>
      <c r="G361" s="466"/>
      <c r="H361" s="466"/>
      <c r="I361" s="467"/>
      <c r="J361" s="467"/>
      <c r="K361" s="467"/>
      <c r="L361" s="467"/>
      <c r="M361" s="467"/>
      <c r="N361" s="467"/>
    </row>
    <row r="362" spans="1:14" ht="15.75" customHeight="1">
      <c r="A362" s="464"/>
      <c r="B362" s="459"/>
      <c r="C362" s="460"/>
      <c r="D362" s="465"/>
      <c r="E362" s="466"/>
      <c r="F362" s="466"/>
      <c r="G362" s="466"/>
      <c r="H362" s="466"/>
      <c r="I362" s="467"/>
      <c r="J362" s="467"/>
      <c r="K362" s="467"/>
      <c r="L362" s="467"/>
      <c r="M362" s="467"/>
      <c r="N362" s="467"/>
    </row>
    <row r="363" spans="1:14" ht="15.75" customHeight="1">
      <c r="A363" s="464"/>
      <c r="B363" s="459"/>
      <c r="C363" s="460"/>
      <c r="D363" s="465"/>
      <c r="E363" s="466"/>
      <c r="F363" s="466"/>
      <c r="G363" s="466"/>
      <c r="H363" s="466"/>
      <c r="I363" s="467"/>
      <c r="J363" s="467"/>
      <c r="K363" s="467"/>
      <c r="L363" s="467"/>
      <c r="M363" s="467"/>
      <c r="N363" s="467"/>
    </row>
    <row r="364" spans="1:14" ht="15.75" customHeight="1">
      <c r="A364" s="468"/>
      <c r="B364" s="459"/>
      <c r="C364" s="460"/>
      <c r="D364" s="469"/>
      <c r="E364" s="470"/>
      <c r="F364" s="470"/>
      <c r="G364" s="470"/>
      <c r="H364" s="470"/>
      <c r="I364" s="471"/>
      <c r="J364" s="471"/>
      <c r="K364" s="471"/>
      <c r="L364" s="471"/>
      <c r="M364" s="471"/>
      <c r="N364" s="471"/>
    </row>
    <row r="365" spans="1:14" ht="15.75" customHeight="1">
      <c r="A365" s="458"/>
      <c r="B365" s="459" t="s">
        <v>624</v>
      </c>
      <c r="C365" s="460" t="s">
        <v>625</v>
      </c>
      <c r="D365" s="465" t="s">
        <v>1428</v>
      </c>
      <c r="E365" s="462" t="s">
        <v>1471</v>
      </c>
      <c r="F365" s="462" t="s">
        <v>1467</v>
      </c>
      <c r="G365" s="462" t="s">
        <v>1471</v>
      </c>
      <c r="H365" s="462" t="s">
        <v>1467</v>
      </c>
      <c r="I365" s="463"/>
      <c r="J365" s="463"/>
      <c r="K365" s="463"/>
      <c r="L365" s="463"/>
      <c r="M365" s="463"/>
      <c r="N365" s="463"/>
    </row>
    <row r="366" spans="1:14" ht="15.75" customHeight="1">
      <c r="A366" s="464"/>
      <c r="B366" s="459"/>
      <c r="C366" s="460"/>
      <c r="D366" s="465"/>
      <c r="E366" s="466"/>
      <c r="F366" s="466"/>
      <c r="G366" s="466"/>
      <c r="H366" s="466"/>
      <c r="I366" s="467"/>
      <c r="J366" s="467"/>
      <c r="K366" s="467"/>
      <c r="L366" s="467"/>
      <c r="M366" s="467"/>
      <c r="N366" s="467"/>
    </row>
    <row r="367" spans="1:14" ht="15.75" customHeight="1">
      <c r="A367" s="464"/>
      <c r="B367" s="459"/>
      <c r="C367" s="460"/>
      <c r="D367" s="465"/>
      <c r="E367" s="466"/>
      <c r="F367" s="466"/>
      <c r="G367" s="466"/>
      <c r="H367" s="466"/>
      <c r="I367" s="467"/>
      <c r="J367" s="467"/>
      <c r="K367" s="467"/>
      <c r="L367" s="467"/>
      <c r="M367" s="467"/>
      <c r="N367" s="467"/>
    </row>
    <row r="368" spans="1:14" ht="15.75" customHeight="1">
      <c r="A368" s="464"/>
      <c r="B368" s="459"/>
      <c r="C368" s="460"/>
      <c r="D368" s="465"/>
      <c r="E368" s="466"/>
      <c r="F368" s="466"/>
      <c r="G368" s="466"/>
      <c r="H368" s="466"/>
      <c r="I368" s="467"/>
      <c r="J368" s="467"/>
      <c r="K368" s="467"/>
      <c r="L368" s="467"/>
      <c r="M368" s="467"/>
      <c r="N368" s="467"/>
    </row>
    <row r="369" spans="1:14" ht="15.75" customHeight="1">
      <c r="A369" s="464"/>
      <c r="B369" s="459"/>
      <c r="C369" s="460"/>
      <c r="D369" s="465"/>
      <c r="E369" s="466"/>
      <c r="F369" s="466"/>
      <c r="G369" s="466"/>
      <c r="H369" s="466"/>
      <c r="I369" s="467"/>
      <c r="J369" s="467"/>
      <c r="K369" s="467"/>
      <c r="L369" s="467"/>
      <c r="M369" s="467"/>
      <c r="N369" s="467"/>
    </row>
    <row r="370" spans="1:14" ht="15.75" customHeight="1">
      <c r="A370" s="464"/>
      <c r="B370" s="459"/>
      <c r="C370" s="460"/>
      <c r="D370" s="465"/>
      <c r="E370" s="466"/>
      <c r="F370" s="466"/>
      <c r="G370" s="466"/>
      <c r="H370" s="466"/>
      <c r="I370" s="467"/>
      <c r="J370" s="467"/>
      <c r="K370" s="467"/>
      <c r="L370" s="467"/>
      <c r="M370" s="467"/>
      <c r="N370" s="467"/>
    </row>
    <row r="371" spans="1:14" ht="15.75" customHeight="1">
      <c r="A371" s="468"/>
      <c r="B371" s="459"/>
      <c r="C371" s="460"/>
      <c r="D371" s="469"/>
      <c r="E371" s="470"/>
      <c r="F371" s="470"/>
      <c r="G371" s="470"/>
      <c r="H371" s="470"/>
      <c r="I371" s="471"/>
      <c r="J371" s="471"/>
      <c r="K371" s="471"/>
      <c r="L371" s="471"/>
      <c r="M371" s="471"/>
      <c r="N371" s="471"/>
    </row>
    <row r="372" spans="1:14" ht="15.75" customHeight="1">
      <c r="A372" s="458"/>
      <c r="B372" s="459" t="s">
        <v>626</v>
      </c>
      <c r="C372" s="473" t="s">
        <v>627</v>
      </c>
      <c r="D372" s="465" t="s">
        <v>1428</v>
      </c>
      <c r="E372" s="462" t="s">
        <v>1471</v>
      </c>
      <c r="F372" s="462" t="s">
        <v>1467</v>
      </c>
      <c r="G372" s="462" t="s">
        <v>1471</v>
      </c>
      <c r="H372" s="462" t="s">
        <v>1467</v>
      </c>
      <c r="I372" s="463"/>
      <c r="J372" s="463"/>
      <c r="K372" s="463"/>
      <c r="L372" s="463"/>
      <c r="M372" s="463"/>
      <c r="N372" s="463"/>
    </row>
    <row r="373" spans="1:14" ht="15.75" customHeight="1">
      <c r="A373" s="464"/>
      <c r="B373" s="459"/>
      <c r="C373" s="473"/>
      <c r="D373" s="465"/>
      <c r="E373" s="466"/>
      <c r="F373" s="466"/>
      <c r="G373" s="466"/>
      <c r="H373" s="466"/>
      <c r="I373" s="467"/>
      <c r="J373" s="467"/>
      <c r="K373" s="467"/>
      <c r="L373" s="467"/>
      <c r="M373" s="467"/>
      <c r="N373" s="467"/>
    </row>
    <row r="374" spans="1:14" ht="15.75" customHeight="1">
      <c r="A374" s="464"/>
      <c r="B374" s="459"/>
      <c r="C374" s="473"/>
      <c r="D374" s="465"/>
      <c r="E374" s="466"/>
      <c r="F374" s="466"/>
      <c r="G374" s="466"/>
      <c r="H374" s="466"/>
      <c r="I374" s="467"/>
      <c r="J374" s="467"/>
      <c r="K374" s="467"/>
      <c r="L374" s="467"/>
      <c r="M374" s="467"/>
      <c r="N374" s="467"/>
    </row>
    <row r="375" spans="1:14" ht="15.75" customHeight="1">
      <c r="A375" s="464"/>
      <c r="B375" s="459"/>
      <c r="C375" s="473"/>
      <c r="D375" s="465"/>
      <c r="E375" s="466"/>
      <c r="F375" s="466"/>
      <c r="G375" s="466"/>
      <c r="H375" s="466"/>
      <c r="I375" s="467"/>
      <c r="J375" s="467"/>
      <c r="K375" s="467"/>
      <c r="L375" s="467"/>
      <c r="M375" s="467"/>
      <c r="N375" s="467"/>
    </row>
    <row r="376" spans="1:14" ht="15.75" customHeight="1">
      <c r="A376" s="464"/>
      <c r="B376" s="459"/>
      <c r="C376" s="473"/>
      <c r="D376" s="465"/>
      <c r="E376" s="466"/>
      <c r="F376" s="466"/>
      <c r="G376" s="466"/>
      <c r="H376" s="466"/>
      <c r="I376" s="467"/>
      <c r="J376" s="467"/>
      <c r="K376" s="467"/>
      <c r="L376" s="467"/>
      <c r="M376" s="467"/>
      <c r="N376" s="467"/>
    </row>
    <row r="377" spans="1:14" ht="15.75" customHeight="1">
      <c r="A377" s="464"/>
      <c r="B377" s="459"/>
      <c r="C377" s="473"/>
      <c r="D377" s="465"/>
      <c r="E377" s="466"/>
      <c r="F377" s="466"/>
      <c r="G377" s="466"/>
      <c r="H377" s="466"/>
      <c r="I377" s="467"/>
      <c r="J377" s="467"/>
      <c r="K377" s="467"/>
      <c r="L377" s="467"/>
      <c r="M377" s="467"/>
      <c r="N377" s="467"/>
    </row>
    <row r="378" spans="1:14" ht="15.75" customHeight="1">
      <c r="A378" s="468"/>
      <c r="B378" s="459"/>
      <c r="C378" s="473"/>
      <c r="D378" s="469"/>
      <c r="E378" s="470"/>
      <c r="F378" s="470"/>
      <c r="G378" s="470"/>
      <c r="H378" s="470"/>
      <c r="I378" s="471"/>
      <c r="J378" s="471"/>
      <c r="K378" s="471"/>
      <c r="L378" s="471"/>
      <c r="M378" s="471"/>
      <c r="N378" s="471"/>
    </row>
    <row r="379" spans="1:14" ht="15.75" customHeight="1">
      <c r="A379" s="458"/>
      <c r="B379" s="476" t="s">
        <v>582</v>
      </c>
      <c r="C379" s="460" t="s">
        <v>581</v>
      </c>
      <c r="D379" s="465" t="s">
        <v>1428</v>
      </c>
      <c r="E379" s="462" t="s">
        <v>1471</v>
      </c>
      <c r="F379" s="462" t="s">
        <v>1467</v>
      </c>
      <c r="G379" s="462" t="s">
        <v>1471</v>
      </c>
      <c r="H379" s="462" t="s">
        <v>1467</v>
      </c>
      <c r="I379" s="463"/>
      <c r="J379" s="463"/>
      <c r="K379" s="463"/>
      <c r="L379" s="463"/>
      <c r="M379" s="463"/>
      <c r="N379" s="463"/>
    </row>
    <row r="380" spans="1:14" ht="15.75" customHeight="1">
      <c r="A380" s="464"/>
      <c r="B380" s="476"/>
      <c r="C380" s="460"/>
      <c r="D380" s="465"/>
      <c r="E380" s="466"/>
      <c r="F380" s="466"/>
      <c r="G380" s="466"/>
      <c r="H380" s="466"/>
      <c r="I380" s="467"/>
      <c r="J380" s="467"/>
      <c r="K380" s="467"/>
      <c r="L380" s="467"/>
      <c r="M380" s="467"/>
      <c r="N380" s="467"/>
    </row>
    <row r="381" spans="1:14" ht="15.75" customHeight="1">
      <c r="A381" s="464"/>
      <c r="B381" s="476"/>
      <c r="C381" s="460"/>
      <c r="D381" s="465"/>
      <c r="E381" s="466"/>
      <c r="F381" s="466"/>
      <c r="G381" s="466"/>
      <c r="H381" s="466"/>
      <c r="I381" s="467"/>
      <c r="J381" s="467"/>
      <c r="K381" s="467"/>
      <c r="L381" s="467"/>
      <c r="M381" s="467"/>
      <c r="N381" s="467"/>
    </row>
    <row r="382" spans="1:14" ht="15.75" customHeight="1">
      <c r="A382" s="464"/>
      <c r="B382" s="476"/>
      <c r="C382" s="460"/>
      <c r="D382" s="465"/>
      <c r="E382" s="466"/>
      <c r="F382" s="466"/>
      <c r="G382" s="466"/>
      <c r="H382" s="466"/>
      <c r="I382" s="467"/>
      <c r="J382" s="467"/>
      <c r="K382" s="467"/>
      <c r="L382" s="467"/>
      <c r="M382" s="467"/>
      <c r="N382" s="467"/>
    </row>
    <row r="383" spans="1:14" ht="15.75" customHeight="1">
      <c r="A383" s="464"/>
      <c r="B383" s="476"/>
      <c r="C383" s="460"/>
      <c r="D383" s="465"/>
      <c r="E383" s="466"/>
      <c r="F383" s="466"/>
      <c r="G383" s="466"/>
      <c r="H383" s="466"/>
      <c r="I383" s="467"/>
      <c r="J383" s="467"/>
      <c r="K383" s="467"/>
      <c r="L383" s="467"/>
      <c r="M383" s="467"/>
      <c r="N383" s="467"/>
    </row>
    <row r="384" spans="1:14" ht="15.75" customHeight="1">
      <c r="A384" s="464"/>
      <c r="B384" s="476"/>
      <c r="C384" s="460"/>
      <c r="D384" s="465"/>
      <c r="E384" s="466"/>
      <c r="F384" s="466"/>
      <c r="G384" s="466"/>
      <c r="H384" s="466"/>
      <c r="I384" s="467"/>
      <c r="J384" s="467"/>
      <c r="K384" s="467"/>
      <c r="L384" s="467"/>
      <c r="M384" s="467"/>
      <c r="N384" s="467"/>
    </row>
    <row r="385" spans="1:14" ht="15.75" customHeight="1">
      <c r="A385" s="468"/>
      <c r="B385" s="476"/>
      <c r="C385" s="460"/>
      <c r="D385" s="469"/>
      <c r="E385" s="470"/>
      <c r="F385" s="470"/>
      <c r="G385" s="470"/>
      <c r="H385" s="470"/>
      <c r="I385" s="471"/>
      <c r="J385" s="471"/>
      <c r="K385" s="471"/>
      <c r="L385" s="471"/>
      <c r="M385" s="471"/>
      <c r="N385" s="471"/>
    </row>
    <row r="386" spans="1:14" ht="93.75" customHeight="1">
      <c r="A386" s="458"/>
      <c r="B386" s="451" t="s">
        <v>132</v>
      </c>
      <c r="C386" s="452" t="s">
        <v>628</v>
      </c>
      <c r="D386" s="465" t="s">
        <v>1428</v>
      </c>
      <c r="E386" s="462" t="s">
        <v>1471</v>
      </c>
      <c r="F386" s="462" t="s">
        <v>1467</v>
      </c>
      <c r="G386" s="462" t="s">
        <v>1471</v>
      </c>
      <c r="H386" s="462" t="s">
        <v>1467</v>
      </c>
      <c r="I386" s="462" t="s">
        <v>1510</v>
      </c>
      <c r="J386" s="462" t="s">
        <v>1511</v>
      </c>
      <c r="K386" s="462" t="s">
        <v>1511</v>
      </c>
      <c r="L386" s="219" t="s">
        <v>1512</v>
      </c>
      <c r="M386" s="219" t="s">
        <v>1512</v>
      </c>
      <c r="N386" s="463"/>
    </row>
    <row r="387" spans="1:14" ht="218.4">
      <c r="A387" s="464"/>
      <c r="B387" s="451"/>
      <c r="C387" s="452"/>
      <c r="D387" s="465"/>
      <c r="E387" s="466"/>
      <c r="F387" s="466"/>
      <c r="G387" s="466"/>
      <c r="H387" s="466"/>
      <c r="I387" s="466"/>
      <c r="J387" s="466"/>
      <c r="K387" s="466"/>
      <c r="L387" s="219" t="s">
        <v>1513</v>
      </c>
      <c r="M387" s="219" t="s">
        <v>1513</v>
      </c>
      <c r="N387" s="467"/>
    </row>
    <row r="388" spans="1:14" ht="140.4">
      <c r="A388" s="468"/>
      <c r="B388" s="451"/>
      <c r="C388" s="452"/>
      <c r="D388" s="465"/>
      <c r="E388" s="466"/>
      <c r="F388" s="466"/>
      <c r="G388" s="466"/>
      <c r="H388" s="466"/>
      <c r="I388" s="466"/>
      <c r="J388" s="466"/>
      <c r="K388" s="466"/>
      <c r="L388" s="219" t="s">
        <v>1514</v>
      </c>
      <c r="M388" s="219" t="s">
        <v>1514</v>
      </c>
      <c r="N388" s="467"/>
    </row>
    <row r="389" spans="1:14" ht="15.6">
      <c r="A389" s="456"/>
      <c r="B389" s="450" t="s">
        <v>0</v>
      </c>
      <c r="C389" s="219"/>
      <c r="D389" s="457"/>
      <c r="E389" s="457"/>
      <c r="F389" s="457"/>
      <c r="G389" s="457"/>
      <c r="H389" s="457"/>
      <c r="I389" s="457"/>
      <c r="J389" s="457"/>
      <c r="K389" s="457"/>
      <c r="L389" s="457"/>
      <c r="M389" s="457"/>
      <c r="N389" s="457"/>
    </row>
    <row r="390" spans="1:14" ht="15.75" customHeight="1">
      <c r="A390" s="458"/>
      <c r="B390" s="459" t="s">
        <v>603</v>
      </c>
      <c r="C390" s="460" t="s">
        <v>634</v>
      </c>
      <c r="D390" s="465" t="s">
        <v>1428</v>
      </c>
      <c r="E390" s="462" t="s">
        <v>1471</v>
      </c>
      <c r="F390" s="462" t="s">
        <v>1467</v>
      </c>
      <c r="G390" s="462" t="s">
        <v>1471</v>
      </c>
      <c r="H390" s="462" t="s">
        <v>1467</v>
      </c>
      <c r="I390" s="463"/>
      <c r="J390" s="463"/>
      <c r="K390" s="463"/>
      <c r="L390" s="463"/>
      <c r="M390" s="463"/>
      <c r="N390" s="463"/>
    </row>
    <row r="391" spans="1:14" ht="15.75" customHeight="1">
      <c r="A391" s="464"/>
      <c r="B391" s="459"/>
      <c r="C391" s="460"/>
      <c r="D391" s="465"/>
      <c r="E391" s="466"/>
      <c r="F391" s="466"/>
      <c r="G391" s="466"/>
      <c r="H391" s="466"/>
      <c r="I391" s="467"/>
      <c r="J391" s="467"/>
      <c r="K391" s="467"/>
      <c r="L391" s="467"/>
      <c r="M391" s="467"/>
      <c r="N391" s="467"/>
    </row>
    <row r="392" spans="1:14" ht="15.75" customHeight="1">
      <c r="A392" s="464"/>
      <c r="B392" s="459"/>
      <c r="C392" s="460"/>
      <c r="D392" s="465"/>
      <c r="E392" s="466"/>
      <c r="F392" s="466"/>
      <c r="G392" s="466"/>
      <c r="H392" s="466"/>
      <c r="I392" s="467"/>
      <c r="J392" s="467"/>
      <c r="K392" s="467"/>
      <c r="L392" s="467"/>
      <c r="M392" s="467"/>
      <c r="N392" s="467"/>
    </row>
    <row r="393" spans="1:14" ht="15.75" customHeight="1">
      <c r="A393" s="464"/>
      <c r="B393" s="459"/>
      <c r="C393" s="460"/>
      <c r="D393" s="465"/>
      <c r="E393" s="466"/>
      <c r="F393" s="466"/>
      <c r="G393" s="466"/>
      <c r="H393" s="466"/>
      <c r="I393" s="467"/>
      <c r="J393" s="467"/>
      <c r="K393" s="467"/>
      <c r="L393" s="467"/>
      <c r="M393" s="467"/>
      <c r="N393" s="467"/>
    </row>
    <row r="394" spans="1:14" ht="15.75" customHeight="1">
      <c r="A394" s="464"/>
      <c r="B394" s="459"/>
      <c r="C394" s="460"/>
      <c r="D394" s="465"/>
      <c r="E394" s="466"/>
      <c r="F394" s="466"/>
      <c r="G394" s="466"/>
      <c r="H394" s="466"/>
      <c r="I394" s="467"/>
      <c r="J394" s="467"/>
      <c r="K394" s="467"/>
      <c r="L394" s="467"/>
      <c r="M394" s="467"/>
      <c r="N394" s="467"/>
    </row>
    <row r="395" spans="1:14" ht="15.75" customHeight="1">
      <c r="A395" s="464"/>
      <c r="B395" s="459"/>
      <c r="C395" s="460"/>
      <c r="D395" s="465"/>
      <c r="E395" s="466"/>
      <c r="F395" s="466"/>
      <c r="G395" s="466"/>
      <c r="H395" s="466"/>
      <c r="I395" s="467"/>
      <c r="J395" s="467"/>
      <c r="K395" s="467"/>
      <c r="L395" s="467"/>
      <c r="M395" s="467"/>
      <c r="N395" s="467"/>
    </row>
    <row r="396" spans="1:14" ht="15.75" customHeight="1">
      <c r="A396" s="468"/>
      <c r="B396" s="459"/>
      <c r="C396" s="460"/>
      <c r="D396" s="469"/>
      <c r="E396" s="470"/>
      <c r="F396" s="470"/>
      <c r="G396" s="470"/>
      <c r="H396" s="470"/>
      <c r="I396" s="471"/>
      <c r="J396" s="471"/>
      <c r="K396" s="471"/>
      <c r="L396" s="471"/>
      <c r="M396" s="471"/>
      <c r="N396" s="471"/>
    </row>
    <row r="397" spans="1:14" ht="15.75" customHeight="1">
      <c r="A397" s="458"/>
      <c r="B397" s="459" t="s">
        <v>607</v>
      </c>
      <c r="C397" s="460" t="s">
        <v>635</v>
      </c>
      <c r="D397" s="465" t="s">
        <v>1428</v>
      </c>
      <c r="E397" s="462" t="s">
        <v>1471</v>
      </c>
      <c r="F397" s="462" t="s">
        <v>1467</v>
      </c>
      <c r="G397" s="462" t="s">
        <v>1471</v>
      </c>
      <c r="H397" s="462" t="s">
        <v>1467</v>
      </c>
      <c r="I397" s="463"/>
      <c r="J397" s="463"/>
      <c r="K397" s="463"/>
      <c r="L397" s="463"/>
      <c r="M397" s="463"/>
      <c r="N397" s="463"/>
    </row>
    <row r="398" spans="1:14" ht="15.75" customHeight="1">
      <c r="A398" s="464"/>
      <c r="B398" s="459"/>
      <c r="C398" s="460"/>
      <c r="D398" s="465"/>
      <c r="E398" s="466"/>
      <c r="F398" s="466"/>
      <c r="G398" s="466"/>
      <c r="H398" s="466"/>
      <c r="I398" s="467"/>
      <c r="J398" s="467"/>
      <c r="K398" s="467"/>
      <c r="L398" s="467"/>
      <c r="M398" s="467"/>
      <c r="N398" s="467"/>
    </row>
    <row r="399" spans="1:14" ht="15.75" customHeight="1">
      <c r="A399" s="464"/>
      <c r="B399" s="459"/>
      <c r="C399" s="460"/>
      <c r="D399" s="465"/>
      <c r="E399" s="466"/>
      <c r="F399" s="466"/>
      <c r="G399" s="466"/>
      <c r="H399" s="466"/>
      <c r="I399" s="467"/>
      <c r="J399" s="467"/>
      <c r="K399" s="467"/>
      <c r="L399" s="467"/>
      <c r="M399" s="467"/>
      <c r="N399" s="467"/>
    </row>
    <row r="400" spans="1:14" ht="15.75" customHeight="1">
      <c r="A400" s="464"/>
      <c r="B400" s="459"/>
      <c r="C400" s="460"/>
      <c r="D400" s="465"/>
      <c r="E400" s="466"/>
      <c r="F400" s="466"/>
      <c r="G400" s="466"/>
      <c r="H400" s="466"/>
      <c r="I400" s="467"/>
      <c r="J400" s="467"/>
      <c r="K400" s="467"/>
      <c r="L400" s="467"/>
      <c r="M400" s="467"/>
      <c r="N400" s="467"/>
    </row>
    <row r="401" spans="1:14" ht="15.75" customHeight="1">
      <c r="A401" s="464"/>
      <c r="B401" s="459"/>
      <c r="C401" s="460"/>
      <c r="D401" s="465"/>
      <c r="E401" s="466"/>
      <c r="F401" s="466"/>
      <c r="G401" s="466"/>
      <c r="H401" s="466"/>
      <c r="I401" s="467"/>
      <c r="J401" s="467"/>
      <c r="K401" s="467"/>
      <c r="L401" s="467"/>
      <c r="M401" s="467"/>
      <c r="N401" s="467"/>
    </row>
    <row r="402" spans="1:14" ht="15.75" customHeight="1">
      <c r="A402" s="464"/>
      <c r="B402" s="459"/>
      <c r="C402" s="460"/>
      <c r="D402" s="465"/>
      <c r="E402" s="466"/>
      <c r="F402" s="466"/>
      <c r="G402" s="466"/>
      <c r="H402" s="466"/>
      <c r="I402" s="467"/>
      <c r="J402" s="467"/>
      <c r="K402" s="467"/>
      <c r="L402" s="467"/>
      <c r="M402" s="467"/>
      <c r="N402" s="467"/>
    </row>
    <row r="403" spans="1:14" ht="15.75" customHeight="1">
      <c r="A403" s="468"/>
      <c r="B403" s="459"/>
      <c r="C403" s="460"/>
      <c r="D403" s="469"/>
      <c r="E403" s="470"/>
      <c r="F403" s="470"/>
      <c r="G403" s="470"/>
      <c r="H403" s="470"/>
      <c r="I403" s="471"/>
      <c r="J403" s="471"/>
      <c r="K403" s="471"/>
      <c r="L403" s="471"/>
      <c r="M403" s="471"/>
      <c r="N403" s="471"/>
    </row>
    <row r="404" spans="1:14" ht="15.75" customHeight="1">
      <c r="A404" s="458"/>
      <c r="B404" s="459" t="s">
        <v>620</v>
      </c>
      <c r="C404" s="460" t="s">
        <v>636</v>
      </c>
      <c r="D404" s="465" t="s">
        <v>1428</v>
      </c>
      <c r="E404" s="462" t="s">
        <v>1471</v>
      </c>
      <c r="F404" s="462" t="s">
        <v>1467</v>
      </c>
      <c r="G404" s="462" t="s">
        <v>1471</v>
      </c>
      <c r="H404" s="462" t="s">
        <v>1467</v>
      </c>
      <c r="I404" s="463"/>
      <c r="J404" s="463"/>
      <c r="K404" s="463"/>
      <c r="L404" s="463"/>
      <c r="M404" s="463"/>
      <c r="N404" s="463"/>
    </row>
    <row r="405" spans="1:14" ht="15.75" customHeight="1">
      <c r="A405" s="464"/>
      <c r="B405" s="459"/>
      <c r="C405" s="460"/>
      <c r="D405" s="465"/>
      <c r="E405" s="466"/>
      <c r="F405" s="466"/>
      <c r="G405" s="466"/>
      <c r="H405" s="466"/>
      <c r="I405" s="467"/>
      <c r="J405" s="467"/>
      <c r="K405" s="467"/>
      <c r="L405" s="467"/>
      <c r="M405" s="467"/>
      <c r="N405" s="467"/>
    </row>
    <row r="406" spans="1:14" ht="15.75" customHeight="1">
      <c r="A406" s="464"/>
      <c r="B406" s="459"/>
      <c r="C406" s="460"/>
      <c r="D406" s="465"/>
      <c r="E406" s="466"/>
      <c r="F406" s="466"/>
      <c r="G406" s="466"/>
      <c r="H406" s="466"/>
      <c r="I406" s="467"/>
      <c r="J406" s="467"/>
      <c r="K406" s="467"/>
      <c r="L406" s="467"/>
      <c r="M406" s="467"/>
      <c r="N406" s="467"/>
    </row>
    <row r="407" spans="1:14" ht="15.75" customHeight="1">
      <c r="A407" s="464"/>
      <c r="B407" s="459"/>
      <c r="C407" s="460"/>
      <c r="D407" s="465"/>
      <c r="E407" s="466"/>
      <c r="F407" s="466"/>
      <c r="G407" s="466"/>
      <c r="H407" s="466"/>
      <c r="I407" s="467"/>
      <c r="J407" s="467"/>
      <c r="K407" s="467"/>
      <c r="L407" s="467"/>
      <c r="M407" s="467"/>
      <c r="N407" s="467"/>
    </row>
    <row r="408" spans="1:14" ht="15.75" customHeight="1">
      <c r="A408" s="464"/>
      <c r="B408" s="459"/>
      <c r="C408" s="460"/>
      <c r="D408" s="465"/>
      <c r="E408" s="466"/>
      <c r="F408" s="466"/>
      <c r="G408" s="466"/>
      <c r="H408" s="466"/>
      <c r="I408" s="467"/>
      <c r="J408" s="467"/>
      <c r="K408" s="467"/>
      <c r="L408" s="467"/>
      <c r="M408" s="467"/>
      <c r="N408" s="467"/>
    </row>
    <row r="409" spans="1:14" ht="15.75" customHeight="1">
      <c r="A409" s="464"/>
      <c r="B409" s="459"/>
      <c r="C409" s="460"/>
      <c r="D409" s="465"/>
      <c r="E409" s="466"/>
      <c r="F409" s="466"/>
      <c r="G409" s="466"/>
      <c r="H409" s="466"/>
      <c r="I409" s="467"/>
      <c r="J409" s="467"/>
      <c r="K409" s="467"/>
      <c r="L409" s="467"/>
      <c r="M409" s="467"/>
      <c r="N409" s="467"/>
    </row>
    <row r="410" spans="1:14" ht="15.75" customHeight="1">
      <c r="A410" s="468"/>
      <c r="B410" s="459"/>
      <c r="C410" s="460"/>
      <c r="D410" s="469"/>
      <c r="E410" s="470"/>
      <c r="F410" s="470"/>
      <c r="G410" s="470"/>
      <c r="H410" s="470"/>
      <c r="I410" s="471"/>
      <c r="J410" s="471"/>
      <c r="K410" s="471"/>
      <c r="L410" s="471"/>
      <c r="M410" s="471"/>
      <c r="N410" s="471"/>
    </row>
    <row r="411" spans="1:14" ht="15.75" customHeight="1">
      <c r="A411" s="458"/>
      <c r="B411" s="459" t="s">
        <v>622</v>
      </c>
      <c r="C411" s="460" t="s">
        <v>637</v>
      </c>
      <c r="D411" s="465" t="s">
        <v>1428</v>
      </c>
      <c r="E411" s="462" t="s">
        <v>1471</v>
      </c>
      <c r="F411" s="462" t="s">
        <v>1467</v>
      </c>
      <c r="G411" s="462" t="s">
        <v>1471</v>
      </c>
      <c r="H411" s="462" t="s">
        <v>1467</v>
      </c>
      <c r="I411" s="462" t="s">
        <v>1515</v>
      </c>
      <c r="J411" s="462" t="s">
        <v>1516</v>
      </c>
      <c r="K411" s="462" t="s">
        <v>1516</v>
      </c>
      <c r="L411" s="463"/>
      <c r="M411" s="463"/>
      <c r="N411" s="463"/>
    </row>
    <row r="412" spans="1:14" ht="15.75" customHeight="1">
      <c r="A412" s="464"/>
      <c r="B412" s="459"/>
      <c r="C412" s="460"/>
      <c r="D412" s="465"/>
      <c r="E412" s="466"/>
      <c r="F412" s="466"/>
      <c r="G412" s="466"/>
      <c r="H412" s="466"/>
      <c r="I412" s="466"/>
      <c r="J412" s="466"/>
      <c r="K412" s="466"/>
      <c r="L412" s="467"/>
      <c r="M412" s="467"/>
      <c r="N412" s="467"/>
    </row>
    <row r="413" spans="1:14" ht="15.75" customHeight="1">
      <c r="A413" s="464"/>
      <c r="B413" s="459"/>
      <c r="C413" s="460"/>
      <c r="D413" s="465"/>
      <c r="E413" s="466"/>
      <c r="F413" s="466"/>
      <c r="G413" s="466"/>
      <c r="H413" s="466"/>
      <c r="I413" s="466"/>
      <c r="J413" s="466"/>
      <c r="K413" s="466"/>
      <c r="L413" s="467"/>
      <c r="M413" s="467"/>
      <c r="N413" s="467"/>
    </row>
    <row r="414" spans="1:14" ht="15.75" customHeight="1">
      <c r="A414" s="464"/>
      <c r="B414" s="459"/>
      <c r="C414" s="460"/>
      <c r="D414" s="465"/>
      <c r="E414" s="466"/>
      <c r="F414" s="466"/>
      <c r="G414" s="466"/>
      <c r="H414" s="466"/>
      <c r="I414" s="466"/>
      <c r="J414" s="466"/>
      <c r="K414" s="466"/>
      <c r="L414" s="467"/>
      <c r="M414" s="467"/>
      <c r="N414" s="467"/>
    </row>
    <row r="415" spans="1:14" ht="15.75" customHeight="1">
      <c r="A415" s="464"/>
      <c r="B415" s="459"/>
      <c r="C415" s="460"/>
      <c r="D415" s="465"/>
      <c r="E415" s="466"/>
      <c r="F415" s="466"/>
      <c r="G415" s="466"/>
      <c r="H415" s="466"/>
      <c r="I415" s="466"/>
      <c r="J415" s="466"/>
      <c r="K415" s="466"/>
      <c r="L415" s="467"/>
      <c r="M415" s="467"/>
      <c r="N415" s="467"/>
    </row>
    <row r="416" spans="1:14" ht="15.75" customHeight="1">
      <c r="A416" s="464"/>
      <c r="B416" s="459"/>
      <c r="C416" s="460"/>
      <c r="D416" s="465"/>
      <c r="E416" s="466"/>
      <c r="F416" s="466"/>
      <c r="G416" s="466"/>
      <c r="H416" s="466"/>
      <c r="I416" s="466"/>
      <c r="J416" s="466"/>
      <c r="K416" s="466"/>
      <c r="L416" s="467"/>
      <c r="M416" s="467"/>
      <c r="N416" s="467"/>
    </row>
    <row r="417" spans="1:14" ht="15.75" customHeight="1">
      <c r="A417" s="468"/>
      <c r="B417" s="459"/>
      <c r="C417" s="460"/>
      <c r="D417" s="469"/>
      <c r="E417" s="470"/>
      <c r="F417" s="470"/>
      <c r="G417" s="470"/>
      <c r="H417" s="470"/>
      <c r="I417" s="470"/>
      <c r="J417" s="470"/>
      <c r="K417" s="470"/>
      <c r="L417" s="471"/>
      <c r="M417" s="471"/>
      <c r="N417" s="471"/>
    </row>
    <row r="418" spans="1:14" ht="189" customHeight="1">
      <c r="A418" s="458"/>
      <c r="B418" s="484" t="s">
        <v>638</v>
      </c>
      <c r="C418" s="452" t="s">
        <v>639</v>
      </c>
      <c r="D418" s="465" t="s">
        <v>1428</v>
      </c>
      <c r="E418" s="462" t="s">
        <v>1471</v>
      </c>
      <c r="F418" s="462" t="s">
        <v>1467</v>
      </c>
      <c r="G418" s="462" t="s">
        <v>1471</v>
      </c>
      <c r="H418" s="462" t="s">
        <v>1467</v>
      </c>
      <c r="I418" s="462" t="s">
        <v>1517</v>
      </c>
      <c r="J418" s="462" t="s">
        <v>1518</v>
      </c>
      <c r="K418" s="462" t="s">
        <v>1518</v>
      </c>
      <c r="L418" s="210" t="s">
        <v>1519</v>
      </c>
      <c r="M418" s="210" t="s">
        <v>1519</v>
      </c>
      <c r="N418" s="463"/>
    </row>
    <row r="419" spans="1:14" ht="15.75" customHeight="1">
      <c r="A419" s="464"/>
      <c r="B419" s="484"/>
      <c r="C419" s="452"/>
      <c r="D419" s="465"/>
      <c r="E419" s="466"/>
      <c r="F419" s="466"/>
      <c r="G419" s="466"/>
      <c r="H419" s="466"/>
      <c r="I419" s="466"/>
      <c r="J419" s="466"/>
      <c r="K419" s="466"/>
      <c r="L419" s="212"/>
      <c r="M419" s="212"/>
      <c r="N419" s="467"/>
    </row>
    <row r="420" spans="1:14" ht="15.75" customHeight="1">
      <c r="A420" s="464"/>
      <c r="B420" s="484"/>
      <c r="C420" s="452"/>
      <c r="D420" s="465"/>
      <c r="E420" s="466"/>
      <c r="F420" s="466"/>
      <c r="G420" s="466"/>
      <c r="H420" s="466"/>
      <c r="I420" s="466"/>
      <c r="J420" s="466"/>
      <c r="K420" s="466"/>
      <c r="L420" s="212"/>
      <c r="M420" s="212"/>
      <c r="N420" s="467"/>
    </row>
    <row r="421" spans="1:14" ht="15.75" customHeight="1">
      <c r="A421" s="464"/>
      <c r="B421" s="484"/>
      <c r="C421" s="452"/>
      <c r="D421" s="465"/>
      <c r="E421" s="466"/>
      <c r="F421" s="466"/>
      <c r="G421" s="466"/>
      <c r="H421" s="466"/>
      <c r="I421" s="466"/>
      <c r="J421" s="466"/>
      <c r="K421" s="466"/>
      <c r="L421" s="212"/>
      <c r="M421" s="212"/>
      <c r="N421" s="467"/>
    </row>
    <row r="422" spans="1:14" ht="8.25" customHeight="1">
      <c r="A422" s="468"/>
      <c r="B422" s="484"/>
      <c r="C422" s="452"/>
      <c r="D422" s="465"/>
      <c r="E422" s="466"/>
      <c r="F422" s="466"/>
      <c r="G422" s="466"/>
      <c r="H422" s="466"/>
      <c r="I422" s="466"/>
      <c r="J422" s="466"/>
      <c r="K422" s="466"/>
      <c r="L422" s="212"/>
      <c r="M422" s="212"/>
      <c r="N422" s="467"/>
    </row>
    <row r="423" spans="1:14" ht="15.75" hidden="1" customHeight="1">
      <c r="A423" s="456"/>
      <c r="B423" s="484"/>
      <c r="C423" s="452"/>
      <c r="D423" s="465"/>
      <c r="E423" s="466"/>
      <c r="F423" s="466"/>
      <c r="G423" s="466"/>
      <c r="H423" s="466"/>
      <c r="I423" s="466"/>
      <c r="J423" s="466"/>
      <c r="K423" s="466"/>
      <c r="L423" s="212"/>
      <c r="M423" s="212"/>
      <c r="N423" s="467"/>
    </row>
    <row r="424" spans="1:14" ht="15.75" hidden="1" customHeight="1">
      <c r="A424" s="456"/>
      <c r="B424" s="484"/>
      <c r="C424" s="452"/>
      <c r="D424" s="469"/>
      <c r="E424" s="470"/>
      <c r="F424" s="470"/>
      <c r="G424" s="470"/>
      <c r="H424" s="470"/>
      <c r="I424" s="470"/>
      <c r="J424" s="470"/>
      <c r="K424" s="470"/>
      <c r="L424" s="216"/>
      <c r="M424" s="216"/>
      <c r="N424" s="471"/>
    </row>
    <row r="425" spans="1:14" ht="15.6">
      <c r="A425" s="456"/>
      <c r="B425" s="485" t="s">
        <v>0</v>
      </c>
      <c r="C425" s="486"/>
      <c r="D425" s="457"/>
      <c r="E425" s="457"/>
      <c r="F425" s="457"/>
      <c r="G425" s="457"/>
      <c r="H425" s="457"/>
      <c r="I425" s="457"/>
      <c r="J425" s="457"/>
      <c r="K425" s="457"/>
      <c r="L425" s="457"/>
      <c r="M425" s="457"/>
      <c r="N425" s="457"/>
    </row>
    <row r="426" spans="1:14" ht="15.75" customHeight="1">
      <c r="A426" s="458"/>
      <c r="B426" s="459" t="s">
        <v>603</v>
      </c>
      <c r="C426" s="487" t="s">
        <v>1520</v>
      </c>
      <c r="D426" s="465" t="s">
        <v>1428</v>
      </c>
      <c r="E426" s="462" t="s">
        <v>1471</v>
      </c>
      <c r="F426" s="462" t="s">
        <v>1467</v>
      </c>
      <c r="G426" s="462" t="s">
        <v>1471</v>
      </c>
      <c r="H426" s="462" t="s">
        <v>1467</v>
      </c>
      <c r="I426" s="462" t="s">
        <v>1517</v>
      </c>
      <c r="J426" s="462" t="s">
        <v>1518</v>
      </c>
      <c r="K426" s="462" t="s">
        <v>1518</v>
      </c>
      <c r="L426" s="463"/>
      <c r="M426" s="463"/>
      <c r="N426" s="463"/>
    </row>
    <row r="427" spans="1:14" ht="15.75" customHeight="1">
      <c r="A427" s="464"/>
      <c r="B427" s="488"/>
      <c r="C427" s="289"/>
      <c r="D427" s="465"/>
      <c r="E427" s="466"/>
      <c r="F427" s="466"/>
      <c r="G427" s="466"/>
      <c r="H427" s="466"/>
      <c r="I427" s="466"/>
      <c r="J427" s="466"/>
      <c r="K427" s="466"/>
      <c r="L427" s="467"/>
      <c r="M427" s="467"/>
      <c r="N427" s="467"/>
    </row>
    <row r="428" spans="1:14" ht="15.75" customHeight="1">
      <c r="A428" s="464"/>
      <c r="B428" s="488"/>
      <c r="C428" s="289"/>
      <c r="D428" s="465"/>
      <c r="E428" s="466"/>
      <c r="F428" s="466"/>
      <c r="G428" s="466"/>
      <c r="H428" s="466"/>
      <c r="I428" s="466"/>
      <c r="J428" s="466"/>
      <c r="K428" s="466"/>
      <c r="L428" s="467"/>
      <c r="M428" s="467"/>
      <c r="N428" s="467"/>
    </row>
    <row r="429" spans="1:14" ht="15.75" customHeight="1">
      <c r="A429" s="464"/>
      <c r="B429" s="488"/>
      <c r="C429" s="289"/>
      <c r="D429" s="465"/>
      <c r="E429" s="466"/>
      <c r="F429" s="466"/>
      <c r="G429" s="466"/>
      <c r="H429" s="466"/>
      <c r="I429" s="466"/>
      <c r="J429" s="466"/>
      <c r="K429" s="466"/>
      <c r="L429" s="467"/>
      <c r="M429" s="467"/>
      <c r="N429" s="467"/>
    </row>
    <row r="430" spans="1:14" ht="15.75" customHeight="1">
      <c r="A430" s="464"/>
      <c r="B430" s="488"/>
      <c r="C430" s="289"/>
      <c r="D430" s="465"/>
      <c r="E430" s="466"/>
      <c r="F430" s="466"/>
      <c r="G430" s="466"/>
      <c r="H430" s="466"/>
      <c r="I430" s="466"/>
      <c r="J430" s="466"/>
      <c r="K430" s="466"/>
      <c r="L430" s="467"/>
      <c r="M430" s="467"/>
      <c r="N430" s="467"/>
    </row>
    <row r="431" spans="1:14" ht="15.75" customHeight="1">
      <c r="A431" s="464"/>
      <c r="B431" s="488"/>
      <c r="C431" s="289"/>
      <c r="D431" s="465"/>
      <c r="E431" s="466"/>
      <c r="F431" s="466"/>
      <c r="G431" s="466"/>
      <c r="H431" s="466"/>
      <c r="I431" s="466"/>
      <c r="J431" s="466"/>
      <c r="K431" s="466"/>
      <c r="L431" s="467"/>
      <c r="M431" s="467"/>
      <c r="N431" s="467"/>
    </row>
    <row r="432" spans="1:14" ht="15.75" customHeight="1">
      <c r="A432" s="468"/>
      <c r="B432" s="488"/>
      <c r="C432" s="289"/>
      <c r="D432" s="469"/>
      <c r="E432" s="470"/>
      <c r="F432" s="470"/>
      <c r="G432" s="470"/>
      <c r="H432" s="470"/>
      <c r="I432" s="470"/>
      <c r="J432" s="470"/>
      <c r="K432" s="470"/>
      <c r="L432" s="471"/>
      <c r="M432" s="471"/>
      <c r="N432" s="471"/>
    </row>
    <row r="433" spans="1:14" ht="15.75" customHeight="1">
      <c r="A433" s="458"/>
      <c r="B433" s="459" t="s">
        <v>1521</v>
      </c>
      <c r="C433" s="489" t="s">
        <v>650</v>
      </c>
      <c r="D433" s="465" t="s">
        <v>1428</v>
      </c>
      <c r="E433" s="462" t="s">
        <v>1471</v>
      </c>
      <c r="F433" s="462" t="s">
        <v>1467</v>
      </c>
      <c r="G433" s="462" t="s">
        <v>1471</v>
      </c>
      <c r="H433" s="462" t="s">
        <v>1467</v>
      </c>
      <c r="I433" s="463"/>
      <c r="J433" s="463"/>
      <c r="K433" s="463"/>
      <c r="L433" s="463"/>
      <c r="M433" s="463"/>
      <c r="N433" s="463"/>
    </row>
    <row r="434" spans="1:14" ht="15.75" customHeight="1">
      <c r="A434" s="464"/>
      <c r="B434" s="459"/>
      <c r="C434" s="489"/>
      <c r="D434" s="465"/>
      <c r="E434" s="466"/>
      <c r="F434" s="466"/>
      <c r="G434" s="466"/>
      <c r="H434" s="466"/>
      <c r="I434" s="467"/>
      <c r="J434" s="467"/>
      <c r="K434" s="467"/>
      <c r="L434" s="467"/>
      <c r="M434" s="467"/>
      <c r="N434" s="467"/>
    </row>
    <row r="435" spans="1:14" ht="15.75" customHeight="1">
      <c r="A435" s="464"/>
      <c r="B435" s="459"/>
      <c r="C435" s="489"/>
      <c r="D435" s="465"/>
      <c r="E435" s="466"/>
      <c r="F435" s="466"/>
      <c r="G435" s="466"/>
      <c r="H435" s="466"/>
      <c r="I435" s="467"/>
      <c r="J435" s="467"/>
      <c r="K435" s="467"/>
      <c r="L435" s="467"/>
      <c r="M435" s="467"/>
      <c r="N435" s="467"/>
    </row>
    <row r="436" spans="1:14" ht="15.75" customHeight="1">
      <c r="A436" s="464"/>
      <c r="B436" s="459"/>
      <c r="C436" s="489"/>
      <c r="D436" s="465"/>
      <c r="E436" s="466"/>
      <c r="F436" s="466"/>
      <c r="G436" s="466"/>
      <c r="H436" s="466"/>
      <c r="I436" s="467"/>
      <c r="J436" s="467"/>
      <c r="K436" s="467"/>
      <c r="L436" s="467"/>
      <c r="M436" s="467"/>
      <c r="N436" s="467"/>
    </row>
    <row r="437" spans="1:14" ht="15.75" customHeight="1">
      <c r="A437" s="464"/>
      <c r="B437" s="459"/>
      <c r="C437" s="489"/>
      <c r="D437" s="465"/>
      <c r="E437" s="466"/>
      <c r="F437" s="466"/>
      <c r="G437" s="466"/>
      <c r="H437" s="466"/>
      <c r="I437" s="467"/>
      <c r="J437" s="467"/>
      <c r="K437" s="467"/>
      <c r="L437" s="467"/>
      <c r="M437" s="467"/>
      <c r="N437" s="467"/>
    </row>
    <row r="438" spans="1:14" ht="15.75" customHeight="1">
      <c r="A438" s="464"/>
      <c r="B438" s="459"/>
      <c r="C438" s="489"/>
      <c r="D438" s="465"/>
      <c r="E438" s="466"/>
      <c r="F438" s="466"/>
      <c r="G438" s="466"/>
      <c r="H438" s="466"/>
      <c r="I438" s="467"/>
      <c r="J438" s="467"/>
      <c r="K438" s="467"/>
      <c r="L438" s="467"/>
      <c r="M438" s="467"/>
      <c r="N438" s="467"/>
    </row>
    <row r="439" spans="1:14" ht="15.75" customHeight="1">
      <c r="A439" s="468"/>
      <c r="B439" s="459"/>
      <c r="C439" s="489"/>
      <c r="D439" s="469"/>
      <c r="E439" s="470"/>
      <c r="F439" s="470"/>
      <c r="G439" s="470"/>
      <c r="H439" s="470"/>
      <c r="I439" s="471"/>
      <c r="J439" s="471"/>
      <c r="K439" s="471"/>
      <c r="L439" s="471"/>
      <c r="M439" s="471"/>
      <c r="N439" s="471"/>
    </row>
    <row r="440" spans="1:14" ht="15.75" customHeight="1">
      <c r="A440" s="458"/>
      <c r="B440" s="459" t="s">
        <v>620</v>
      </c>
      <c r="C440" s="489" t="s">
        <v>651</v>
      </c>
      <c r="D440" s="465" t="s">
        <v>1428</v>
      </c>
      <c r="E440" s="462" t="s">
        <v>1471</v>
      </c>
      <c r="F440" s="462" t="s">
        <v>1467</v>
      </c>
      <c r="G440" s="462" t="s">
        <v>1471</v>
      </c>
      <c r="H440" s="462" t="s">
        <v>1467</v>
      </c>
      <c r="I440" s="463"/>
      <c r="J440" s="463"/>
      <c r="K440" s="463"/>
      <c r="L440" s="463"/>
      <c r="M440" s="463"/>
      <c r="N440" s="463"/>
    </row>
    <row r="441" spans="1:14" ht="15.75" customHeight="1">
      <c r="A441" s="464"/>
      <c r="B441" s="459"/>
      <c r="C441" s="489"/>
      <c r="D441" s="465"/>
      <c r="E441" s="466"/>
      <c r="F441" s="466"/>
      <c r="G441" s="466"/>
      <c r="H441" s="466"/>
      <c r="I441" s="467"/>
      <c r="J441" s="467"/>
      <c r="K441" s="467"/>
      <c r="L441" s="467"/>
      <c r="M441" s="467"/>
      <c r="N441" s="467"/>
    </row>
    <row r="442" spans="1:14" ht="15.75" customHeight="1">
      <c r="A442" s="464"/>
      <c r="B442" s="459"/>
      <c r="C442" s="489"/>
      <c r="D442" s="465"/>
      <c r="E442" s="466"/>
      <c r="F442" s="466"/>
      <c r="G442" s="466"/>
      <c r="H442" s="466"/>
      <c r="I442" s="467"/>
      <c r="J442" s="467"/>
      <c r="K442" s="467"/>
      <c r="L442" s="467"/>
      <c r="M442" s="467"/>
      <c r="N442" s="467"/>
    </row>
    <row r="443" spans="1:14" ht="15.75" customHeight="1">
      <c r="A443" s="464"/>
      <c r="B443" s="459"/>
      <c r="C443" s="489"/>
      <c r="D443" s="465"/>
      <c r="E443" s="466"/>
      <c r="F443" s="466"/>
      <c r="G443" s="466"/>
      <c r="H443" s="466"/>
      <c r="I443" s="467"/>
      <c r="J443" s="467"/>
      <c r="K443" s="467"/>
      <c r="L443" s="467"/>
      <c r="M443" s="467"/>
      <c r="N443" s="467"/>
    </row>
    <row r="444" spans="1:14" ht="15.75" customHeight="1">
      <c r="A444" s="464"/>
      <c r="B444" s="459"/>
      <c r="C444" s="489"/>
      <c r="D444" s="465"/>
      <c r="E444" s="466"/>
      <c r="F444" s="466"/>
      <c r="G444" s="466"/>
      <c r="H444" s="466"/>
      <c r="I444" s="467"/>
      <c r="J444" s="467"/>
      <c r="K444" s="467"/>
      <c r="L444" s="467"/>
      <c r="M444" s="467"/>
      <c r="N444" s="467"/>
    </row>
    <row r="445" spans="1:14" ht="15.75" customHeight="1">
      <c r="A445" s="464"/>
      <c r="B445" s="459"/>
      <c r="C445" s="489"/>
      <c r="D445" s="465"/>
      <c r="E445" s="466"/>
      <c r="F445" s="466"/>
      <c r="G445" s="466"/>
      <c r="H445" s="466"/>
      <c r="I445" s="467"/>
      <c r="J445" s="467"/>
      <c r="K445" s="467"/>
      <c r="L445" s="467"/>
      <c r="M445" s="467"/>
      <c r="N445" s="467"/>
    </row>
    <row r="446" spans="1:14" ht="15.75" customHeight="1">
      <c r="A446" s="468"/>
      <c r="B446" s="459"/>
      <c r="C446" s="489"/>
      <c r="D446" s="469"/>
      <c r="E446" s="470"/>
      <c r="F446" s="470"/>
      <c r="G446" s="470"/>
      <c r="H446" s="470"/>
      <c r="I446" s="471"/>
      <c r="J446" s="471"/>
      <c r="K446" s="471"/>
      <c r="L446" s="471"/>
      <c r="M446" s="471"/>
      <c r="N446" s="471"/>
    </row>
    <row r="447" spans="1:14" ht="93.6">
      <c r="A447" s="458"/>
      <c r="B447" s="451" t="s">
        <v>652</v>
      </c>
      <c r="C447" s="490" t="s">
        <v>653</v>
      </c>
      <c r="D447" s="466" t="s">
        <v>1428</v>
      </c>
      <c r="E447" s="462" t="s">
        <v>1471</v>
      </c>
      <c r="F447" s="462" t="s">
        <v>1467</v>
      </c>
      <c r="G447" s="462" t="s">
        <v>1471</v>
      </c>
      <c r="H447" s="462" t="s">
        <v>1467</v>
      </c>
      <c r="I447" s="462" t="s">
        <v>1522</v>
      </c>
      <c r="J447" s="462" t="s">
        <v>1522</v>
      </c>
      <c r="K447" s="462" t="s">
        <v>1522</v>
      </c>
      <c r="L447" s="219" t="s">
        <v>1523</v>
      </c>
      <c r="M447" s="219" t="s">
        <v>1523</v>
      </c>
      <c r="N447" s="463"/>
    </row>
    <row r="448" spans="1:14" ht="109.2">
      <c r="A448" s="464"/>
      <c r="B448" s="451"/>
      <c r="C448" s="490"/>
      <c r="D448" s="466"/>
      <c r="E448" s="466"/>
      <c r="F448" s="466"/>
      <c r="G448" s="466"/>
      <c r="H448" s="466"/>
      <c r="I448" s="466"/>
      <c r="J448" s="466"/>
      <c r="K448" s="466"/>
      <c r="L448" s="219" t="s">
        <v>1524</v>
      </c>
      <c r="M448" s="219" t="s">
        <v>1524</v>
      </c>
      <c r="N448" s="467"/>
    </row>
    <row r="449" spans="1:14" ht="109.2">
      <c r="A449" s="464"/>
      <c r="B449" s="451"/>
      <c r="C449" s="490"/>
      <c r="D449" s="466"/>
      <c r="E449" s="466"/>
      <c r="F449" s="466"/>
      <c r="G449" s="466"/>
      <c r="H449" s="466"/>
      <c r="I449" s="466"/>
      <c r="J449" s="466"/>
      <c r="K449" s="466"/>
      <c r="L449" s="219" t="s">
        <v>1525</v>
      </c>
      <c r="M449" s="219" t="s">
        <v>1525</v>
      </c>
      <c r="N449" s="467"/>
    </row>
    <row r="450" spans="1:14" ht="93.6">
      <c r="A450" s="464"/>
      <c r="B450" s="451"/>
      <c r="C450" s="490"/>
      <c r="D450" s="466"/>
      <c r="E450" s="466"/>
      <c r="F450" s="466"/>
      <c r="G450" s="466"/>
      <c r="H450" s="466"/>
      <c r="I450" s="466"/>
      <c r="J450" s="466"/>
      <c r="K450" s="466"/>
      <c r="L450" s="219" t="s">
        <v>1526</v>
      </c>
      <c r="M450" s="219" t="s">
        <v>1526</v>
      </c>
      <c r="N450" s="467"/>
    </row>
    <row r="451" spans="1:14" ht="140.4">
      <c r="A451" s="468"/>
      <c r="B451" s="451"/>
      <c r="C451" s="490"/>
      <c r="D451" s="466"/>
      <c r="E451" s="466"/>
      <c r="F451" s="466"/>
      <c r="G451" s="466"/>
      <c r="H451" s="466"/>
      <c r="I451" s="466"/>
      <c r="J451" s="466"/>
      <c r="K451" s="466"/>
      <c r="L451" s="219" t="s">
        <v>1527</v>
      </c>
      <c r="M451" s="219" t="s">
        <v>1527</v>
      </c>
      <c r="N451" s="467"/>
    </row>
    <row r="452" spans="1:14" ht="15.75" customHeight="1">
      <c r="A452" s="458"/>
      <c r="B452" s="459" t="s">
        <v>603</v>
      </c>
      <c r="C452" s="489" t="s">
        <v>654</v>
      </c>
      <c r="D452" s="479" t="s">
        <v>1428</v>
      </c>
      <c r="E452" s="462" t="s">
        <v>1471</v>
      </c>
      <c r="F452" s="462" t="s">
        <v>1467</v>
      </c>
      <c r="G452" s="462" t="s">
        <v>1471</v>
      </c>
      <c r="H452" s="462" t="s">
        <v>1467</v>
      </c>
      <c r="I452" s="462" t="s">
        <v>1528</v>
      </c>
      <c r="J452" s="462" t="s">
        <v>1528</v>
      </c>
      <c r="K452" s="462" t="s">
        <v>1528</v>
      </c>
      <c r="L452" s="463"/>
      <c r="M452" s="463"/>
      <c r="N452" s="463"/>
    </row>
    <row r="453" spans="1:14" ht="15.75" customHeight="1">
      <c r="A453" s="464"/>
      <c r="B453" s="459"/>
      <c r="C453" s="489"/>
      <c r="D453" s="479"/>
      <c r="E453" s="466"/>
      <c r="F453" s="466"/>
      <c r="G453" s="466"/>
      <c r="H453" s="466"/>
      <c r="I453" s="466"/>
      <c r="J453" s="466"/>
      <c r="K453" s="466"/>
      <c r="L453" s="467"/>
      <c r="M453" s="467"/>
      <c r="N453" s="467"/>
    </row>
    <row r="454" spans="1:14" ht="15.75" customHeight="1">
      <c r="A454" s="464"/>
      <c r="B454" s="459"/>
      <c r="C454" s="489"/>
      <c r="D454" s="479"/>
      <c r="E454" s="466"/>
      <c r="F454" s="466"/>
      <c r="G454" s="466"/>
      <c r="H454" s="466"/>
      <c r="I454" s="466"/>
      <c r="J454" s="466"/>
      <c r="K454" s="466"/>
      <c r="L454" s="467"/>
      <c r="M454" s="467"/>
      <c r="N454" s="467"/>
    </row>
    <row r="455" spans="1:14" ht="15.75" customHeight="1">
      <c r="A455" s="464"/>
      <c r="B455" s="459"/>
      <c r="C455" s="489"/>
      <c r="D455" s="479"/>
      <c r="E455" s="466"/>
      <c r="F455" s="466"/>
      <c r="G455" s="466"/>
      <c r="H455" s="466"/>
      <c r="I455" s="466"/>
      <c r="J455" s="466"/>
      <c r="K455" s="466"/>
      <c r="L455" s="467"/>
      <c r="M455" s="467"/>
      <c r="N455" s="467"/>
    </row>
    <row r="456" spans="1:14" ht="15.75" customHeight="1">
      <c r="A456" s="464"/>
      <c r="B456" s="459"/>
      <c r="C456" s="489"/>
      <c r="D456" s="479"/>
      <c r="E456" s="466"/>
      <c r="F456" s="466"/>
      <c r="G456" s="466"/>
      <c r="H456" s="466"/>
      <c r="I456" s="466"/>
      <c r="J456" s="466"/>
      <c r="K456" s="466"/>
      <c r="L456" s="467"/>
      <c r="M456" s="467"/>
      <c r="N456" s="467"/>
    </row>
    <row r="457" spans="1:14" ht="15.75" customHeight="1">
      <c r="A457" s="464"/>
      <c r="B457" s="459"/>
      <c r="C457" s="489"/>
      <c r="D457" s="479"/>
      <c r="E457" s="466"/>
      <c r="F457" s="466"/>
      <c r="G457" s="466"/>
      <c r="H457" s="466"/>
      <c r="I457" s="466"/>
      <c r="J457" s="466"/>
      <c r="K457" s="466"/>
      <c r="L457" s="467"/>
      <c r="M457" s="467"/>
      <c r="N457" s="467"/>
    </row>
    <row r="458" spans="1:14" ht="15.75" customHeight="1">
      <c r="A458" s="468"/>
      <c r="B458" s="459"/>
      <c r="C458" s="489"/>
      <c r="D458" s="479"/>
      <c r="E458" s="470"/>
      <c r="F458" s="470"/>
      <c r="G458" s="470"/>
      <c r="H458" s="470"/>
      <c r="I458" s="470"/>
      <c r="J458" s="470"/>
      <c r="K458" s="470"/>
      <c r="L458" s="471"/>
      <c r="M458" s="471"/>
      <c r="N458" s="471"/>
    </row>
    <row r="459" spans="1:14" ht="15.75" customHeight="1">
      <c r="A459" s="458"/>
      <c r="B459" s="459" t="s">
        <v>1521</v>
      </c>
      <c r="C459" s="476" t="s">
        <v>655</v>
      </c>
      <c r="D459" s="461" t="s">
        <v>1428</v>
      </c>
      <c r="E459" s="462" t="s">
        <v>1471</v>
      </c>
      <c r="F459" s="462" t="s">
        <v>1467</v>
      </c>
      <c r="G459" s="462" t="s">
        <v>1471</v>
      </c>
      <c r="H459" s="462" t="s">
        <v>1467</v>
      </c>
      <c r="I459" s="462" t="s">
        <v>1529</v>
      </c>
      <c r="J459" s="462" t="s">
        <v>1529</v>
      </c>
      <c r="K459" s="462" t="s">
        <v>1529</v>
      </c>
      <c r="L459" s="463"/>
      <c r="M459" s="463"/>
      <c r="N459" s="463"/>
    </row>
    <row r="460" spans="1:14" ht="15.75" customHeight="1">
      <c r="A460" s="464"/>
      <c r="B460" s="459"/>
      <c r="C460" s="476"/>
      <c r="D460" s="465"/>
      <c r="E460" s="466"/>
      <c r="F460" s="466"/>
      <c r="G460" s="466"/>
      <c r="H460" s="466"/>
      <c r="I460" s="466"/>
      <c r="J460" s="466"/>
      <c r="K460" s="466"/>
      <c r="L460" s="467"/>
      <c r="M460" s="467"/>
      <c r="N460" s="467"/>
    </row>
    <row r="461" spans="1:14" ht="15.75" customHeight="1">
      <c r="A461" s="464"/>
      <c r="B461" s="459"/>
      <c r="C461" s="476"/>
      <c r="D461" s="465"/>
      <c r="E461" s="466"/>
      <c r="F461" s="466"/>
      <c r="G461" s="466"/>
      <c r="H461" s="466"/>
      <c r="I461" s="466"/>
      <c r="J461" s="466"/>
      <c r="K461" s="466"/>
      <c r="L461" s="467"/>
      <c r="M461" s="467"/>
      <c r="N461" s="467"/>
    </row>
    <row r="462" spans="1:14" ht="15.75" customHeight="1">
      <c r="A462" s="464"/>
      <c r="B462" s="459"/>
      <c r="C462" s="476"/>
      <c r="D462" s="465"/>
      <c r="E462" s="466"/>
      <c r="F462" s="466"/>
      <c r="G462" s="466"/>
      <c r="H462" s="466"/>
      <c r="I462" s="466"/>
      <c r="J462" s="466"/>
      <c r="K462" s="466"/>
      <c r="L462" s="467"/>
      <c r="M462" s="467"/>
      <c r="N462" s="467"/>
    </row>
    <row r="463" spans="1:14" ht="15.75" customHeight="1">
      <c r="A463" s="464"/>
      <c r="B463" s="459"/>
      <c r="C463" s="476"/>
      <c r="D463" s="465"/>
      <c r="E463" s="466"/>
      <c r="F463" s="466"/>
      <c r="G463" s="466"/>
      <c r="H463" s="466"/>
      <c r="I463" s="466"/>
      <c r="J463" s="466"/>
      <c r="K463" s="466"/>
      <c r="L463" s="467"/>
      <c r="M463" s="467"/>
      <c r="N463" s="467"/>
    </row>
    <row r="464" spans="1:14" ht="15.75" customHeight="1">
      <c r="A464" s="464"/>
      <c r="B464" s="459"/>
      <c r="C464" s="476"/>
      <c r="D464" s="465"/>
      <c r="E464" s="466"/>
      <c r="F464" s="466"/>
      <c r="G464" s="466"/>
      <c r="H464" s="466"/>
      <c r="I464" s="466"/>
      <c r="J464" s="466"/>
      <c r="K464" s="466"/>
      <c r="L464" s="467"/>
      <c r="M464" s="467"/>
      <c r="N464" s="467"/>
    </row>
    <row r="465" spans="1:14" ht="15.75" customHeight="1">
      <c r="A465" s="464"/>
      <c r="B465" s="459"/>
      <c r="C465" s="476"/>
      <c r="D465" s="465"/>
      <c r="E465" s="466"/>
      <c r="F465" s="466"/>
      <c r="G465" s="466"/>
      <c r="H465" s="466"/>
      <c r="I465" s="466"/>
      <c r="J465" s="466"/>
      <c r="K465" s="466"/>
      <c r="L465" s="467"/>
      <c r="M465" s="467"/>
      <c r="N465" s="467"/>
    </row>
    <row r="466" spans="1:14" ht="15.75" customHeight="1">
      <c r="A466" s="468"/>
      <c r="B466" s="459"/>
      <c r="C466" s="476"/>
      <c r="D466" s="469"/>
      <c r="E466" s="470"/>
      <c r="F466" s="470"/>
      <c r="G466" s="470"/>
      <c r="H466" s="470"/>
      <c r="I466" s="470"/>
      <c r="J466" s="470"/>
      <c r="K466" s="470"/>
      <c r="L466" s="471"/>
      <c r="M466" s="471"/>
      <c r="N466" s="471"/>
    </row>
    <row r="467" spans="1:14" ht="15.75" customHeight="1">
      <c r="A467" s="458"/>
      <c r="B467" s="459" t="s">
        <v>620</v>
      </c>
      <c r="C467" s="476" t="s">
        <v>656</v>
      </c>
      <c r="D467" s="461" t="s">
        <v>1428</v>
      </c>
      <c r="E467" s="462" t="s">
        <v>1471</v>
      </c>
      <c r="F467" s="462" t="s">
        <v>1467</v>
      </c>
      <c r="G467" s="462" t="s">
        <v>1471</v>
      </c>
      <c r="H467" s="462" t="s">
        <v>1467</v>
      </c>
      <c r="I467" s="462"/>
      <c r="J467" s="462"/>
      <c r="K467" s="462"/>
      <c r="L467" s="463"/>
      <c r="M467" s="463"/>
      <c r="N467" s="463"/>
    </row>
    <row r="468" spans="1:14" ht="15.75" customHeight="1">
      <c r="A468" s="464"/>
      <c r="B468" s="459"/>
      <c r="C468" s="476"/>
      <c r="D468" s="465"/>
      <c r="E468" s="466"/>
      <c r="F468" s="466"/>
      <c r="G468" s="466"/>
      <c r="H468" s="466"/>
      <c r="I468" s="466"/>
      <c r="J468" s="466"/>
      <c r="K468" s="466"/>
      <c r="L468" s="467"/>
      <c r="M468" s="467"/>
      <c r="N468" s="467"/>
    </row>
    <row r="469" spans="1:14" ht="15.75" customHeight="1">
      <c r="A469" s="464"/>
      <c r="B469" s="459"/>
      <c r="C469" s="476"/>
      <c r="D469" s="465"/>
      <c r="E469" s="466"/>
      <c r="F469" s="466"/>
      <c r="G469" s="466"/>
      <c r="H469" s="466"/>
      <c r="I469" s="466"/>
      <c r="J469" s="466"/>
      <c r="K469" s="466"/>
      <c r="L469" s="467"/>
      <c r="M469" s="467"/>
      <c r="N469" s="467"/>
    </row>
    <row r="470" spans="1:14" ht="15.75" customHeight="1">
      <c r="A470" s="464"/>
      <c r="B470" s="459"/>
      <c r="C470" s="476"/>
      <c r="D470" s="465"/>
      <c r="E470" s="466"/>
      <c r="F470" s="466"/>
      <c r="G470" s="466"/>
      <c r="H470" s="466"/>
      <c r="I470" s="466"/>
      <c r="J470" s="466"/>
      <c r="K470" s="466"/>
      <c r="L470" s="467"/>
      <c r="M470" s="467"/>
      <c r="N470" s="467"/>
    </row>
    <row r="471" spans="1:14" ht="15.75" customHeight="1">
      <c r="A471" s="464"/>
      <c r="B471" s="459"/>
      <c r="C471" s="476"/>
      <c r="D471" s="465"/>
      <c r="E471" s="466"/>
      <c r="F471" s="466"/>
      <c r="G471" s="466"/>
      <c r="H471" s="466"/>
      <c r="I471" s="466"/>
      <c r="J471" s="466"/>
      <c r="K471" s="466"/>
      <c r="L471" s="467"/>
      <c r="M471" s="467"/>
      <c r="N471" s="467"/>
    </row>
    <row r="472" spans="1:14" ht="15.75" customHeight="1">
      <c r="A472" s="464"/>
      <c r="B472" s="459"/>
      <c r="C472" s="476"/>
      <c r="D472" s="465"/>
      <c r="E472" s="466"/>
      <c r="F472" s="466"/>
      <c r="G472" s="466"/>
      <c r="H472" s="466"/>
      <c r="I472" s="466"/>
      <c r="J472" s="466"/>
      <c r="K472" s="466"/>
      <c r="L472" s="467"/>
      <c r="M472" s="467"/>
      <c r="N472" s="467"/>
    </row>
    <row r="473" spans="1:14" ht="15.75" customHeight="1">
      <c r="A473" s="468"/>
      <c r="B473" s="459"/>
      <c r="C473" s="476"/>
      <c r="D473" s="469"/>
      <c r="E473" s="470"/>
      <c r="F473" s="470"/>
      <c r="G473" s="470"/>
      <c r="H473" s="470"/>
      <c r="I473" s="470"/>
      <c r="J473" s="470"/>
      <c r="K473" s="470"/>
      <c r="L473" s="471"/>
      <c r="M473" s="471"/>
      <c r="N473" s="471"/>
    </row>
    <row r="474" spans="1:14" ht="15.75" customHeight="1">
      <c r="A474" s="458"/>
      <c r="B474" s="459" t="s">
        <v>1530</v>
      </c>
      <c r="C474" s="476" t="s">
        <v>657</v>
      </c>
      <c r="D474" s="461" t="s">
        <v>1428</v>
      </c>
      <c r="E474" s="462" t="s">
        <v>1471</v>
      </c>
      <c r="F474" s="462" t="s">
        <v>1467</v>
      </c>
      <c r="G474" s="462" t="s">
        <v>1471</v>
      </c>
      <c r="H474" s="462" t="s">
        <v>1467</v>
      </c>
      <c r="I474" s="462" t="s">
        <v>1531</v>
      </c>
      <c r="J474" s="462" t="s">
        <v>1531</v>
      </c>
      <c r="K474" s="462" t="s">
        <v>1531</v>
      </c>
      <c r="L474" s="463"/>
      <c r="M474" s="463"/>
      <c r="N474" s="463"/>
    </row>
    <row r="475" spans="1:14" ht="15.75" customHeight="1">
      <c r="A475" s="464"/>
      <c r="B475" s="459"/>
      <c r="C475" s="476"/>
      <c r="D475" s="465"/>
      <c r="E475" s="466"/>
      <c r="F475" s="466"/>
      <c r="G475" s="466"/>
      <c r="H475" s="466"/>
      <c r="I475" s="466"/>
      <c r="J475" s="466"/>
      <c r="K475" s="466"/>
      <c r="L475" s="467"/>
      <c r="M475" s="467"/>
      <c r="N475" s="467"/>
    </row>
    <row r="476" spans="1:14" ht="15.75" customHeight="1">
      <c r="A476" s="464"/>
      <c r="B476" s="459"/>
      <c r="C476" s="476"/>
      <c r="D476" s="465"/>
      <c r="E476" s="466"/>
      <c r="F476" s="466"/>
      <c r="G476" s="466"/>
      <c r="H476" s="466"/>
      <c r="I476" s="466"/>
      <c r="J476" s="466"/>
      <c r="K476" s="466"/>
      <c r="L476" s="467"/>
      <c r="M476" s="467"/>
      <c r="N476" s="467"/>
    </row>
    <row r="477" spans="1:14" ht="15.75" customHeight="1">
      <c r="A477" s="464"/>
      <c r="B477" s="459"/>
      <c r="C477" s="476"/>
      <c r="D477" s="465"/>
      <c r="E477" s="466"/>
      <c r="F477" s="466"/>
      <c r="G477" s="466"/>
      <c r="H477" s="466"/>
      <c r="I477" s="466"/>
      <c r="J477" s="466"/>
      <c r="K477" s="466"/>
      <c r="L477" s="467"/>
      <c r="M477" s="467"/>
      <c r="N477" s="467"/>
    </row>
    <row r="478" spans="1:14" ht="15.75" customHeight="1">
      <c r="A478" s="464"/>
      <c r="B478" s="459"/>
      <c r="C478" s="476"/>
      <c r="D478" s="465"/>
      <c r="E478" s="466"/>
      <c r="F478" s="466"/>
      <c r="G478" s="466"/>
      <c r="H478" s="466"/>
      <c r="I478" s="466"/>
      <c r="J478" s="466"/>
      <c r="K478" s="466"/>
      <c r="L478" s="467"/>
      <c r="M478" s="467"/>
      <c r="N478" s="467"/>
    </row>
    <row r="479" spans="1:14" ht="15.75" customHeight="1">
      <c r="A479" s="464"/>
      <c r="B479" s="459"/>
      <c r="C479" s="476"/>
      <c r="D479" s="465"/>
      <c r="E479" s="466"/>
      <c r="F479" s="466"/>
      <c r="G479" s="466"/>
      <c r="H479" s="466"/>
      <c r="I479" s="466"/>
      <c r="J479" s="466"/>
      <c r="K479" s="466"/>
      <c r="L479" s="467"/>
      <c r="M479" s="467"/>
      <c r="N479" s="467"/>
    </row>
    <row r="480" spans="1:14" ht="15.75" customHeight="1">
      <c r="A480" s="468"/>
      <c r="B480" s="459"/>
      <c r="C480" s="476"/>
      <c r="D480" s="469"/>
      <c r="E480" s="470"/>
      <c r="F480" s="470"/>
      <c r="G480" s="470"/>
      <c r="H480" s="470"/>
      <c r="I480" s="470"/>
      <c r="J480" s="470"/>
      <c r="K480" s="470"/>
      <c r="L480" s="471"/>
      <c r="M480" s="471"/>
      <c r="N480" s="471"/>
    </row>
    <row r="481" spans="1:14" ht="15.75" customHeight="1">
      <c r="A481" s="458"/>
      <c r="B481" s="459" t="s">
        <v>1532</v>
      </c>
      <c r="C481" s="476" t="s">
        <v>658</v>
      </c>
      <c r="D481" s="461" t="s">
        <v>1428</v>
      </c>
      <c r="E481" s="462" t="s">
        <v>1471</v>
      </c>
      <c r="F481" s="462" t="s">
        <v>1467</v>
      </c>
      <c r="G481" s="462" t="s">
        <v>1471</v>
      </c>
      <c r="H481" s="462" t="s">
        <v>1467</v>
      </c>
      <c r="I481" s="462" t="s">
        <v>1533</v>
      </c>
      <c r="J481" s="462" t="s">
        <v>1533</v>
      </c>
      <c r="K481" s="462" t="s">
        <v>1533</v>
      </c>
      <c r="L481" s="463"/>
      <c r="M481" s="463"/>
      <c r="N481" s="463"/>
    </row>
    <row r="482" spans="1:14" ht="15.75" customHeight="1">
      <c r="A482" s="464"/>
      <c r="B482" s="459"/>
      <c r="C482" s="476"/>
      <c r="D482" s="465"/>
      <c r="E482" s="466"/>
      <c r="F482" s="466"/>
      <c r="G482" s="466"/>
      <c r="H482" s="466"/>
      <c r="I482" s="466"/>
      <c r="J482" s="466"/>
      <c r="K482" s="466"/>
      <c r="L482" s="467"/>
      <c r="M482" s="467"/>
      <c r="N482" s="467"/>
    </row>
    <row r="483" spans="1:14" ht="15.75" customHeight="1">
      <c r="A483" s="464"/>
      <c r="B483" s="459"/>
      <c r="C483" s="476"/>
      <c r="D483" s="465"/>
      <c r="E483" s="466"/>
      <c r="F483" s="466"/>
      <c r="G483" s="466"/>
      <c r="H483" s="466"/>
      <c r="I483" s="466"/>
      <c r="J483" s="466"/>
      <c r="K483" s="466"/>
      <c r="L483" s="467"/>
      <c r="M483" s="467"/>
      <c r="N483" s="467"/>
    </row>
    <row r="484" spans="1:14" ht="15.75" customHeight="1">
      <c r="A484" s="464"/>
      <c r="B484" s="459"/>
      <c r="C484" s="476"/>
      <c r="D484" s="465"/>
      <c r="E484" s="466"/>
      <c r="F484" s="466"/>
      <c r="G484" s="466"/>
      <c r="H484" s="466"/>
      <c r="I484" s="466"/>
      <c r="J484" s="466"/>
      <c r="K484" s="466"/>
      <c r="L484" s="467"/>
      <c r="M484" s="467"/>
      <c r="N484" s="467"/>
    </row>
    <row r="485" spans="1:14" ht="15.75" customHeight="1">
      <c r="A485" s="464"/>
      <c r="B485" s="459"/>
      <c r="C485" s="476"/>
      <c r="D485" s="465"/>
      <c r="E485" s="466"/>
      <c r="F485" s="466"/>
      <c r="G485" s="466"/>
      <c r="H485" s="466"/>
      <c r="I485" s="466"/>
      <c r="J485" s="466"/>
      <c r="K485" s="466"/>
      <c r="L485" s="467"/>
      <c r="M485" s="467"/>
      <c r="N485" s="467"/>
    </row>
    <row r="486" spans="1:14" ht="15.75" customHeight="1">
      <c r="A486" s="464"/>
      <c r="B486" s="459"/>
      <c r="C486" s="476"/>
      <c r="D486" s="465"/>
      <c r="E486" s="466"/>
      <c r="F486" s="466"/>
      <c r="G486" s="466"/>
      <c r="H486" s="466"/>
      <c r="I486" s="466"/>
      <c r="J486" s="466"/>
      <c r="K486" s="466"/>
      <c r="L486" s="467"/>
      <c r="M486" s="467"/>
      <c r="N486" s="467"/>
    </row>
    <row r="487" spans="1:14" ht="15.75" customHeight="1">
      <c r="A487" s="468"/>
      <c r="B487" s="459"/>
      <c r="C487" s="476"/>
      <c r="D487" s="469"/>
      <c r="E487" s="470"/>
      <c r="F487" s="470"/>
      <c r="G487" s="470"/>
      <c r="H487" s="470"/>
      <c r="I487" s="470"/>
      <c r="J487" s="470"/>
      <c r="K487" s="470"/>
      <c r="L487" s="471"/>
      <c r="M487" s="471"/>
      <c r="N487" s="471"/>
    </row>
    <row r="488" spans="1:14" ht="15.75" customHeight="1">
      <c r="A488" s="458"/>
      <c r="B488" s="459" t="s">
        <v>1534</v>
      </c>
      <c r="C488" s="476" t="s">
        <v>659</v>
      </c>
      <c r="D488" s="461" t="s">
        <v>1428</v>
      </c>
      <c r="E488" s="462" t="s">
        <v>1471</v>
      </c>
      <c r="F488" s="462" t="s">
        <v>1467</v>
      </c>
      <c r="G488" s="462" t="s">
        <v>1471</v>
      </c>
      <c r="H488" s="462" t="s">
        <v>1467</v>
      </c>
      <c r="I488" s="462" t="s">
        <v>1535</v>
      </c>
      <c r="J488" s="462" t="s">
        <v>1535</v>
      </c>
      <c r="K488" s="462" t="s">
        <v>1535</v>
      </c>
      <c r="L488" s="463"/>
      <c r="M488" s="463"/>
      <c r="N488" s="463"/>
    </row>
    <row r="489" spans="1:14" ht="15.75" customHeight="1">
      <c r="A489" s="464"/>
      <c r="B489" s="459"/>
      <c r="C489" s="476"/>
      <c r="D489" s="465"/>
      <c r="E489" s="466"/>
      <c r="F489" s="466"/>
      <c r="G489" s="466"/>
      <c r="H489" s="466"/>
      <c r="I489" s="466"/>
      <c r="J489" s="466"/>
      <c r="K489" s="466"/>
      <c r="L489" s="467"/>
      <c r="M489" s="467"/>
      <c r="N489" s="467"/>
    </row>
    <row r="490" spans="1:14" ht="15.75" customHeight="1">
      <c r="A490" s="464"/>
      <c r="B490" s="459"/>
      <c r="C490" s="476"/>
      <c r="D490" s="465"/>
      <c r="E490" s="466"/>
      <c r="F490" s="466"/>
      <c r="G490" s="466"/>
      <c r="H490" s="466"/>
      <c r="I490" s="466"/>
      <c r="J490" s="466"/>
      <c r="K490" s="466"/>
      <c r="L490" s="467"/>
      <c r="M490" s="467"/>
      <c r="N490" s="467"/>
    </row>
    <row r="491" spans="1:14" ht="15.75" customHeight="1">
      <c r="A491" s="464"/>
      <c r="B491" s="459"/>
      <c r="C491" s="476"/>
      <c r="D491" s="465"/>
      <c r="E491" s="466"/>
      <c r="F491" s="466"/>
      <c r="G491" s="466"/>
      <c r="H491" s="466"/>
      <c r="I491" s="466"/>
      <c r="J491" s="466"/>
      <c r="K491" s="466"/>
      <c r="L491" s="467"/>
      <c r="M491" s="467"/>
      <c r="N491" s="467"/>
    </row>
    <row r="492" spans="1:14" ht="15.75" customHeight="1">
      <c r="A492" s="464"/>
      <c r="B492" s="459"/>
      <c r="C492" s="476"/>
      <c r="D492" s="465"/>
      <c r="E492" s="466"/>
      <c r="F492" s="466"/>
      <c r="G492" s="466"/>
      <c r="H492" s="466"/>
      <c r="I492" s="466"/>
      <c r="J492" s="466"/>
      <c r="K492" s="466"/>
      <c r="L492" s="467"/>
      <c r="M492" s="467"/>
      <c r="N492" s="467"/>
    </row>
    <row r="493" spans="1:14" ht="15.75" customHeight="1">
      <c r="A493" s="464"/>
      <c r="B493" s="459"/>
      <c r="C493" s="476"/>
      <c r="D493" s="465"/>
      <c r="E493" s="466"/>
      <c r="F493" s="466"/>
      <c r="G493" s="466"/>
      <c r="H493" s="466"/>
      <c r="I493" s="466"/>
      <c r="J493" s="466"/>
      <c r="K493" s="466"/>
      <c r="L493" s="467"/>
      <c r="M493" s="467"/>
      <c r="N493" s="467"/>
    </row>
    <row r="494" spans="1:14" ht="15.75" customHeight="1">
      <c r="A494" s="468"/>
      <c r="B494" s="459"/>
      <c r="C494" s="476"/>
      <c r="D494" s="469"/>
      <c r="E494" s="470"/>
      <c r="F494" s="470"/>
      <c r="G494" s="470"/>
      <c r="H494" s="470"/>
      <c r="I494" s="470"/>
      <c r="J494" s="470"/>
      <c r="K494" s="470"/>
      <c r="L494" s="471"/>
      <c r="M494" s="471"/>
      <c r="N494" s="471"/>
    </row>
    <row r="495" spans="1:14" ht="15.75" customHeight="1">
      <c r="A495" s="458"/>
      <c r="B495" s="459" t="s">
        <v>1536</v>
      </c>
      <c r="C495" s="476" t="s">
        <v>661</v>
      </c>
      <c r="D495" s="461" t="s">
        <v>1428</v>
      </c>
      <c r="E495" s="462" t="s">
        <v>1471</v>
      </c>
      <c r="F495" s="462" t="s">
        <v>1467</v>
      </c>
      <c r="G495" s="462" t="s">
        <v>1471</v>
      </c>
      <c r="H495" s="462" t="s">
        <v>1467</v>
      </c>
      <c r="I495" s="462" t="s">
        <v>1533</v>
      </c>
      <c r="J495" s="462" t="s">
        <v>1533</v>
      </c>
      <c r="K495" s="462" t="s">
        <v>1533</v>
      </c>
      <c r="L495" s="463"/>
      <c r="M495" s="463"/>
      <c r="N495" s="463"/>
    </row>
    <row r="496" spans="1:14" ht="15.75" customHeight="1">
      <c r="A496" s="464"/>
      <c r="B496" s="459"/>
      <c r="C496" s="476"/>
      <c r="D496" s="465"/>
      <c r="E496" s="466"/>
      <c r="F496" s="466"/>
      <c r="G496" s="466"/>
      <c r="H496" s="466"/>
      <c r="I496" s="466"/>
      <c r="J496" s="466"/>
      <c r="K496" s="466"/>
      <c r="L496" s="467"/>
      <c r="M496" s="467"/>
      <c r="N496" s="467"/>
    </row>
    <row r="497" spans="1:14" ht="15.75" customHeight="1">
      <c r="A497" s="464"/>
      <c r="B497" s="459"/>
      <c r="C497" s="476"/>
      <c r="D497" s="465"/>
      <c r="E497" s="466"/>
      <c r="F497" s="466"/>
      <c r="G497" s="466"/>
      <c r="H497" s="466"/>
      <c r="I497" s="466"/>
      <c r="J497" s="466"/>
      <c r="K497" s="466"/>
      <c r="L497" s="467"/>
      <c r="M497" s="467"/>
      <c r="N497" s="467"/>
    </row>
    <row r="498" spans="1:14" ht="15.75" customHeight="1">
      <c r="A498" s="464"/>
      <c r="B498" s="459"/>
      <c r="C498" s="476"/>
      <c r="D498" s="465"/>
      <c r="E498" s="466"/>
      <c r="F498" s="466"/>
      <c r="G498" s="466"/>
      <c r="H498" s="466"/>
      <c r="I498" s="466"/>
      <c r="J498" s="466"/>
      <c r="K498" s="466"/>
      <c r="L498" s="467"/>
      <c r="M498" s="467"/>
      <c r="N498" s="467"/>
    </row>
    <row r="499" spans="1:14" ht="15.75" customHeight="1">
      <c r="A499" s="464"/>
      <c r="B499" s="459"/>
      <c r="C499" s="476"/>
      <c r="D499" s="465"/>
      <c r="E499" s="466"/>
      <c r="F499" s="466"/>
      <c r="G499" s="466"/>
      <c r="H499" s="466"/>
      <c r="I499" s="466"/>
      <c r="J499" s="466"/>
      <c r="K499" s="466"/>
      <c r="L499" s="467"/>
      <c r="M499" s="467"/>
      <c r="N499" s="467"/>
    </row>
    <row r="500" spans="1:14" ht="15.75" customHeight="1">
      <c r="A500" s="464"/>
      <c r="B500" s="459"/>
      <c r="C500" s="476"/>
      <c r="D500" s="465"/>
      <c r="E500" s="466"/>
      <c r="F500" s="466"/>
      <c r="G500" s="466"/>
      <c r="H500" s="466"/>
      <c r="I500" s="466"/>
      <c r="J500" s="466"/>
      <c r="K500" s="466"/>
      <c r="L500" s="467"/>
      <c r="M500" s="467"/>
      <c r="N500" s="467"/>
    </row>
    <row r="501" spans="1:14" ht="15.75" customHeight="1">
      <c r="A501" s="468"/>
      <c r="B501" s="459"/>
      <c r="C501" s="476"/>
      <c r="D501" s="469"/>
      <c r="E501" s="470"/>
      <c r="F501" s="470"/>
      <c r="G501" s="470"/>
      <c r="H501" s="470"/>
      <c r="I501" s="470"/>
      <c r="J501" s="470"/>
      <c r="K501" s="470"/>
      <c r="L501" s="471"/>
      <c r="M501" s="471"/>
      <c r="N501" s="471"/>
    </row>
    <row r="502" spans="1:14" ht="15.75" customHeight="1">
      <c r="A502" s="458"/>
      <c r="B502" s="459" t="s">
        <v>1537</v>
      </c>
      <c r="C502" s="476" t="s">
        <v>1538</v>
      </c>
      <c r="D502" s="461" t="s">
        <v>1428</v>
      </c>
      <c r="E502" s="462" t="s">
        <v>1471</v>
      </c>
      <c r="F502" s="462" t="s">
        <v>1467</v>
      </c>
      <c r="G502" s="462" t="s">
        <v>1471</v>
      </c>
      <c r="H502" s="462" t="s">
        <v>1467</v>
      </c>
      <c r="I502" s="462" t="s">
        <v>1539</v>
      </c>
      <c r="J502" s="462" t="s">
        <v>1539</v>
      </c>
      <c r="K502" s="462" t="s">
        <v>1539</v>
      </c>
      <c r="L502" s="463"/>
      <c r="M502" s="463"/>
      <c r="N502" s="463"/>
    </row>
    <row r="503" spans="1:14" ht="15.75" customHeight="1">
      <c r="A503" s="464"/>
      <c r="B503" s="459"/>
      <c r="C503" s="476"/>
      <c r="D503" s="465"/>
      <c r="E503" s="466"/>
      <c r="F503" s="466"/>
      <c r="G503" s="466"/>
      <c r="H503" s="466"/>
      <c r="I503" s="466"/>
      <c r="J503" s="466"/>
      <c r="K503" s="466"/>
      <c r="L503" s="467"/>
      <c r="M503" s="467"/>
      <c r="N503" s="467"/>
    </row>
    <row r="504" spans="1:14" ht="15.75" customHeight="1">
      <c r="A504" s="464"/>
      <c r="B504" s="459"/>
      <c r="C504" s="476"/>
      <c r="D504" s="465"/>
      <c r="E504" s="466"/>
      <c r="F504" s="466"/>
      <c r="G504" s="466"/>
      <c r="H504" s="466"/>
      <c r="I504" s="466"/>
      <c r="J504" s="466"/>
      <c r="K504" s="466"/>
      <c r="L504" s="467"/>
      <c r="M504" s="467"/>
      <c r="N504" s="467"/>
    </row>
    <row r="505" spans="1:14" ht="15.75" customHeight="1">
      <c r="A505" s="464"/>
      <c r="B505" s="459"/>
      <c r="C505" s="476"/>
      <c r="D505" s="465"/>
      <c r="E505" s="466"/>
      <c r="F505" s="466"/>
      <c r="G505" s="466"/>
      <c r="H505" s="466"/>
      <c r="I505" s="466"/>
      <c r="J505" s="466"/>
      <c r="K505" s="466"/>
      <c r="L505" s="467"/>
      <c r="M505" s="467"/>
      <c r="N505" s="467"/>
    </row>
    <row r="506" spans="1:14" ht="15.75" customHeight="1">
      <c r="A506" s="464"/>
      <c r="B506" s="459"/>
      <c r="C506" s="476"/>
      <c r="D506" s="465"/>
      <c r="E506" s="466"/>
      <c r="F506" s="466"/>
      <c r="G506" s="466"/>
      <c r="H506" s="466"/>
      <c r="I506" s="466"/>
      <c r="J506" s="466"/>
      <c r="K506" s="466"/>
      <c r="L506" s="467"/>
      <c r="M506" s="467"/>
      <c r="N506" s="467"/>
    </row>
    <row r="507" spans="1:14" ht="15.75" customHeight="1">
      <c r="A507" s="464"/>
      <c r="B507" s="459"/>
      <c r="C507" s="476"/>
      <c r="D507" s="465"/>
      <c r="E507" s="466"/>
      <c r="F507" s="466"/>
      <c r="G507" s="466"/>
      <c r="H507" s="466"/>
      <c r="I507" s="466"/>
      <c r="J507" s="466"/>
      <c r="K507" s="466"/>
      <c r="L507" s="467"/>
      <c r="M507" s="467"/>
      <c r="N507" s="467"/>
    </row>
    <row r="508" spans="1:14" ht="15.75" customHeight="1">
      <c r="A508" s="468"/>
      <c r="B508" s="459"/>
      <c r="C508" s="476"/>
      <c r="D508" s="469"/>
      <c r="E508" s="470"/>
      <c r="F508" s="470"/>
      <c r="G508" s="470"/>
      <c r="H508" s="470"/>
      <c r="I508" s="470"/>
      <c r="J508" s="470"/>
      <c r="K508" s="470"/>
      <c r="L508" s="471"/>
      <c r="M508" s="471"/>
      <c r="N508" s="471"/>
    </row>
    <row r="509" spans="1:14" s="498" customFormat="1" ht="98.25" customHeight="1">
      <c r="A509" s="503"/>
      <c r="B509" s="166" t="s">
        <v>30</v>
      </c>
      <c r="C509" s="166" t="s">
        <v>1125</v>
      </c>
      <c r="D509" s="166" t="s">
        <v>1126</v>
      </c>
      <c r="E509" s="437">
        <v>44927</v>
      </c>
      <c r="F509" s="437">
        <v>45291</v>
      </c>
      <c r="G509" s="437">
        <v>44927</v>
      </c>
      <c r="H509" s="437">
        <v>45291</v>
      </c>
      <c r="I509" s="164">
        <f>I511+I519+I526</f>
        <v>203737.48</v>
      </c>
      <c r="J509" s="164">
        <f t="shared" ref="J509:K509" si="0">J511+J519+J526</f>
        <v>203551.63</v>
      </c>
      <c r="K509" s="164">
        <f t="shared" si="0"/>
        <v>203551.63</v>
      </c>
      <c r="L509" s="163"/>
      <c r="M509" s="163"/>
      <c r="N509" s="163"/>
    </row>
    <row r="510" spans="1:14" s="443" customFormat="1" ht="15.75" customHeight="1">
      <c r="A510" s="39"/>
      <c r="B510" s="40" t="s">
        <v>0</v>
      </c>
      <c r="C510" s="40"/>
      <c r="D510" s="40"/>
      <c r="E510" s="80"/>
      <c r="F510" s="80"/>
      <c r="G510" s="80"/>
      <c r="H510" s="80"/>
      <c r="I510" s="58"/>
      <c r="J510" s="58"/>
      <c r="K510" s="58"/>
      <c r="L510" s="80"/>
      <c r="M510" s="80"/>
      <c r="N510" s="80"/>
    </row>
    <row r="511" spans="1:14" s="443" customFormat="1" ht="69.75" customHeight="1">
      <c r="A511" s="504"/>
      <c r="B511" s="505" t="s">
        <v>23</v>
      </c>
      <c r="C511" s="505" t="s">
        <v>1127</v>
      </c>
      <c r="D511" s="55" t="s">
        <v>1126</v>
      </c>
      <c r="E511" s="59">
        <v>44927</v>
      </c>
      <c r="F511" s="59">
        <v>45291</v>
      </c>
      <c r="G511" s="59">
        <v>44927</v>
      </c>
      <c r="H511" s="59">
        <v>45291</v>
      </c>
      <c r="I511" s="60">
        <f>I512+I513+I514+I515+I516+I517+I518</f>
        <v>0</v>
      </c>
      <c r="J511" s="60">
        <f t="shared" ref="J511:K511" si="1">J512+J513+J514+J515+J516+J517+J518</f>
        <v>0</v>
      </c>
      <c r="K511" s="60">
        <f t="shared" si="1"/>
        <v>0</v>
      </c>
      <c r="L511" s="61"/>
      <c r="M511" s="61"/>
      <c r="N511" s="61"/>
    </row>
    <row r="512" spans="1:14" s="443" customFormat="1" ht="113.25" customHeight="1">
      <c r="A512" s="39"/>
      <c r="B512" s="368" t="s">
        <v>36</v>
      </c>
      <c r="C512" s="368" t="s">
        <v>1128</v>
      </c>
      <c r="D512" s="40" t="s">
        <v>1126</v>
      </c>
      <c r="E512" s="57">
        <v>44927</v>
      </c>
      <c r="F512" s="57">
        <v>45291</v>
      </c>
      <c r="G512" s="57">
        <v>44927</v>
      </c>
      <c r="H512" s="57">
        <v>45291</v>
      </c>
      <c r="I512" s="58">
        <v>0</v>
      </c>
      <c r="J512" s="58">
        <v>0</v>
      </c>
      <c r="K512" s="58">
        <v>0</v>
      </c>
      <c r="L512" s="422" t="s">
        <v>1374</v>
      </c>
      <c r="M512" s="422" t="s">
        <v>1374</v>
      </c>
      <c r="N512" s="80" t="s">
        <v>1555</v>
      </c>
    </row>
    <row r="513" spans="1:14" s="443" customFormat="1" ht="87.75" customHeight="1">
      <c r="A513" s="39"/>
      <c r="B513" s="368" t="s">
        <v>64</v>
      </c>
      <c r="C513" s="368" t="s">
        <v>1129</v>
      </c>
      <c r="D513" s="40" t="s">
        <v>1126</v>
      </c>
      <c r="E513" s="57">
        <v>44927</v>
      </c>
      <c r="F513" s="57">
        <v>45291</v>
      </c>
      <c r="G513" s="57">
        <v>44927</v>
      </c>
      <c r="H513" s="57">
        <v>45291</v>
      </c>
      <c r="I513" s="58">
        <v>0</v>
      </c>
      <c r="J513" s="58">
        <v>0</v>
      </c>
      <c r="K513" s="58">
        <v>0</v>
      </c>
      <c r="L513" s="382" t="s">
        <v>1378</v>
      </c>
      <c r="M513" s="382" t="s">
        <v>1378</v>
      </c>
      <c r="N513" s="80" t="s">
        <v>1555</v>
      </c>
    </row>
    <row r="514" spans="1:14" s="443" customFormat="1" ht="91.5" customHeight="1">
      <c r="A514" s="39"/>
      <c r="B514" s="368" t="s">
        <v>205</v>
      </c>
      <c r="C514" s="40" t="s">
        <v>1130</v>
      </c>
      <c r="D514" s="40" t="s">
        <v>1126</v>
      </c>
      <c r="E514" s="57">
        <v>44927</v>
      </c>
      <c r="F514" s="57">
        <v>45291</v>
      </c>
      <c r="G514" s="57">
        <v>44927</v>
      </c>
      <c r="H514" s="57">
        <v>45291</v>
      </c>
      <c r="I514" s="58">
        <v>0</v>
      </c>
      <c r="J514" s="58">
        <v>0</v>
      </c>
      <c r="K514" s="58">
        <v>0</v>
      </c>
      <c r="L514" s="382" t="s">
        <v>1382</v>
      </c>
      <c r="M514" s="382" t="s">
        <v>1382</v>
      </c>
      <c r="N514" s="80" t="s">
        <v>1555</v>
      </c>
    </row>
    <row r="515" spans="1:14" s="443" customFormat="1" ht="93" customHeight="1">
      <c r="A515" s="39"/>
      <c r="B515" s="368" t="s">
        <v>206</v>
      </c>
      <c r="C515" s="40" t="s">
        <v>1132</v>
      </c>
      <c r="D515" s="40" t="s">
        <v>1126</v>
      </c>
      <c r="E515" s="57">
        <v>44927</v>
      </c>
      <c r="F515" s="57">
        <v>45291</v>
      </c>
      <c r="G515" s="57">
        <v>44927</v>
      </c>
      <c r="H515" s="57">
        <v>45291</v>
      </c>
      <c r="I515" s="58">
        <v>0</v>
      </c>
      <c r="J515" s="58">
        <v>0</v>
      </c>
      <c r="K515" s="58">
        <v>0</v>
      </c>
      <c r="L515" s="422" t="s">
        <v>1392</v>
      </c>
      <c r="M515" s="422" t="s">
        <v>1392</v>
      </c>
      <c r="N515" s="80" t="s">
        <v>1555</v>
      </c>
    </row>
    <row r="516" spans="1:14" s="443" customFormat="1" ht="67.5" customHeight="1">
      <c r="A516" s="39"/>
      <c r="B516" s="368" t="s">
        <v>207</v>
      </c>
      <c r="C516" s="40" t="s">
        <v>1134</v>
      </c>
      <c r="D516" s="40" t="s">
        <v>1126</v>
      </c>
      <c r="E516" s="57">
        <v>44927</v>
      </c>
      <c r="F516" s="57">
        <v>45291</v>
      </c>
      <c r="G516" s="57">
        <v>44927</v>
      </c>
      <c r="H516" s="57">
        <v>45291</v>
      </c>
      <c r="I516" s="58">
        <v>0</v>
      </c>
      <c r="J516" s="58">
        <v>0</v>
      </c>
      <c r="K516" s="58">
        <v>0</v>
      </c>
      <c r="L516" s="422" t="s">
        <v>1396</v>
      </c>
      <c r="M516" s="422" t="s">
        <v>1396</v>
      </c>
      <c r="N516" s="80" t="s">
        <v>1555</v>
      </c>
    </row>
    <row r="517" spans="1:14" s="443" customFormat="1" ht="53.25" customHeight="1">
      <c r="A517" s="39"/>
      <c r="B517" s="368" t="s">
        <v>208</v>
      </c>
      <c r="C517" s="40" t="s">
        <v>1136</v>
      </c>
      <c r="D517" s="40" t="s">
        <v>1126</v>
      </c>
      <c r="E517" s="57">
        <v>44927</v>
      </c>
      <c r="F517" s="57">
        <v>45291</v>
      </c>
      <c r="G517" s="57">
        <v>44927</v>
      </c>
      <c r="H517" s="57">
        <v>45291</v>
      </c>
      <c r="I517" s="58">
        <v>0</v>
      </c>
      <c r="J517" s="58">
        <v>0</v>
      </c>
      <c r="K517" s="58">
        <v>0</v>
      </c>
      <c r="L517" s="382" t="s">
        <v>284</v>
      </c>
      <c r="M517" s="382" t="s">
        <v>284</v>
      </c>
      <c r="N517" s="80" t="s">
        <v>1555</v>
      </c>
    </row>
    <row r="518" spans="1:14" s="443" customFormat="1" ht="69" customHeight="1">
      <c r="A518" s="39"/>
      <c r="B518" s="368" t="s">
        <v>209</v>
      </c>
      <c r="C518" s="40" t="s">
        <v>1138</v>
      </c>
      <c r="D518" s="40" t="s">
        <v>1126</v>
      </c>
      <c r="E518" s="57">
        <v>44927</v>
      </c>
      <c r="F518" s="57">
        <v>45291</v>
      </c>
      <c r="G518" s="57">
        <v>44927</v>
      </c>
      <c r="H518" s="57">
        <v>45291</v>
      </c>
      <c r="I518" s="58">
        <v>0</v>
      </c>
      <c r="J518" s="58">
        <v>0</v>
      </c>
      <c r="K518" s="58">
        <v>0</v>
      </c>
      <c r="L518" s="382" t="s">
        <v>1378</v>
      </c>
      <c r="M518" s="382" t="s">
        <v>1378</v>
      </c>
      <c r="N518" s="80" t="s">
        <v>1555</v>
      </c>
    </row>
    <row r="519" spans="1:14" s="443" customFormat="1" ht="76.5" customHeight="1">
      <c r="A519" s="504"/>
      <c r="B519" s="505" t="s">
        <v>27</v>
      </c>
      <c r="C519" s="505" t="s">
        <v>1140</v>
      </c>
      <c r="D519" s="55" t="s">
        <v>1126</v>
      </c>
      <c r="E519" s="59">
        <v>44927</v>
      </c>
      <c r="F519" s="59">
        <v>45291</v>
      </c>
      <c r="G519" s="59">
        <v>44927</v>
      </c>
      <c r="H519" s="59">
        <v>45291</v>
      </c>
      <c r="I519" s="60">
        <f>I520+I521+I522+I523+I524+I525</f>
        <v>194514.19</v>
      </c>
      <c r="J519" s="60">
        <f t="shared" ref="J519:K519" si="2">J520+J521+J522+J523+J524+J525</f>
        <v>194328.73</v>
      </c>
      <c r="K519" s="60">
        <f t="shared" si="2"/>
        <v>194328.73</v>
      </c>
      <c r="L519" s="61"/>
      <c r="M519" s="61"/>
      <c r="N519" s="61"/>
    </row>
    <row r="520" spans="1:14" s="443" customFormat="1" ht="101.25" customHeight="1">
      <c r="A520" s="39"/>
      <c r="B520" s="368" t="s">
        <v>37</v>
      </c>
      <c r="C520" s="368" t="s">
        <v>1142</v>
      </c>
      <c r="D520" s="40" t="s">
        <v>1126</v>
      </c>
      <c r="E520" s="57">
        <v>44927</v>
      </c>
      <c r="F520" s="57">
        <v>45291</v>
      </c>
      <c r="G520" s="57">
        <v>44927</v>
      </c>
      <c r="H520" s="57">
        <v>45291</v>
      </c>
      <c r="I520" s="58">
        <v>7301.84</v>
      </c>
      <c r="J520" s="58">
        <v>7301.84</v>
      </c>
      <c r="K520" s="58">
        <v>7301.84</v>
      </c>
      <c r="L520" s="12" t="s">
        <v>1374</v>
      </c>
      <c r="M520" s="12" t="s">
        <v>1374</v>
      </c>
      <c r="N520" s="80" t="s">
        <v>1555</v>
      </c>
    </row>
    <row r="521" spans="1:14" s="443" customFormat="1" ht="69.75" customHeight="1">
      <c r="A521" s="39"/>
      <c r="B521" s="368" t="s">
        <v>213</v>
      </c>
      <c r="C521" s="368" t="s">
        <v>1150</v>
      </c>
      <c r="D521" s="40" t="s">
        <v>1126</v>
      </c>
      <c r="E521" s="57">
        <v>44927</v>
      </c>
      <c r="F521" s="57">
        <v>45291</v>
      </c>
      <c r="G521" s="57">
        <v>44927</v>
      </c>
      <c r="H521" s="57">
        <v>45291</v>
      </c>
      <c r="I521" s="58">
        <v>15774</v>
      </c>
      <c r="J521" s="58">
        <v>15774</v>
      </c>
      <c r="K521" s="58">
        <v>15774</v>
      </c>
      <c r="L521" s="26" t="s">
        <v>284</v>
      </c>
      <c r="M521" s="80">
        <v>100</v>
      </c>
      <c r="N521" s="80" t="s">
        <v>1555</v>
      </c>
    </row>
    <row r="522" spans="1:14" s="443" customFormat="1" ht="68.25" customHeight="1">
      <c r="A522" s="39"/>
      <c r="B522" s="368" t="s">
        <v>214</v>
      </c>
      <c r="C522" s="368" t="s">
        <v>1153</v>
      </c>
      <c r="D522" s="40" t="s">
        <v>1126</v>
      </c>
      <c r="E522" s="57">
        <v>44927</v>
      </c>
      <c r="F522" s="57">
        <v>45291</v>
      </c>
      <c r="G522" s="57">
        <v>44927</v>
      </c>
      <c r="H522" s="57">
        <v>45291</v>
      </c>
      <c r="I522" s="58">
        <v>40900.769999999997</v>
      </c>
      <c r="J522" s="58">
        <v>40900.769999999997</v>
      </c>
      <c r="K522" s="58">
        <v>40900.769999999997</v>
      </c>
      <c r="L522" s="26" t="s">
        <v>284</v>
      </c>
      <c r="M522" s="80">
        <v>100</v>
      </c>
      <c r="N522" s="80" t="s">
        <v>1555</v>
      </c>
    </row>
    <row r="523" spans="1:14" s="443" customFormat="1" ht="98.25" customHeight="1">
      <c r="A523" s="39"/>
      <c r="B523" s="368" t="s">
        <v>215</v>
      </c>
      <c r="C523" s="368" t="s">
        <v>1156</v>
      </c>
      <c r="D523" s="40" t="s">
        <v>1126</v>
      </c>
      <c r="E523" s="57">
        <v>44927</v>
      </c>
      <c r="F523" s="57">
        <v>45291</v>
      </c>
      <c r="G523" s="57">
        <v>44927</v>
      </c>
      <c r="H523" s="57">
        <v>45291</v>
      </c>
      <c r="I523" s="58">
        <v>0</v>
      </c>
      <c r="J523" s="58">
        <v>0</v>
      </c>
      <c r="K523" s="58">
        <v>0</v>
      </c>
      <c r="L523" s="26" t="s">
        <v>1367</v>
      </c>
      <c r="M523" s="26" t="s">
        <v>1367</v>
      </c>
      <c r="N523" s="80" t="s">
        <v>1555</v>
      </c>
    </row>
    <row r="524" spans="1:14" s="443" customFormat="1" ht="68.25" customHeight="1">
      <c r="A524" s="39"/>
      <c r="B524" s="368" t="s">
        <v>217</v>
      </c>
      <c r="C524" s="368" t="s">
        <v>1159</v>
      </c>
      <c r="D524" s="40" t="s">
        <v>1126</v>
      </c>
      <c r="E524" s="57">
        <v>44927</v>
      </c>
      <c r="F524" s="57">
        <v>45291</v>
      </c>
      <c r="G524" s="57">
        <v>44927</v>
      </c>
      <c r="H524" s="57">
        <v>45291</v>
      </c>
      <c r="I524" s="58">
        <v>122732.76</v>
      </c>
      <c r="J524" s="58">
        <v>122547.9</v>
      </c>
      <c r="K524" s="58">
        <v>122547.9</v>
      </c>
      <c r="L524" s="26" t="s">
        <v>284</v>
      </c>
      <c r="M524" s="26" t="s">
        <v>284</v>
      </c>
      <c r="N524" s="80" t="s">
        <v>1555</v>
      </c>
    </row>
    <row r="525" spans="1:14" s="443" customFormat="1" ht="68.25" customHeight="1">
      <c r="A525" s="39"/>
      <c r="B525" s="368" t="s">
        <v>218</v>
      </c>
      <c r="C525" s="368" t="s">
        <v>1171</v>
      </c>
      <c r="D525" s="40" t="s">
        <v>1126</v>
      </c>
      <c r="E525" s="57">
        <v>44927</v>
      </c>
      <c r="F525" s="57">
        <v>45291</v>
      </c>
      <c r="G525" s="57">
        <v>44927</v>
      </c>
      <c r="H525" s="57">
        <v>45291</v>
      </c>
      <c r="I525" s="58">
        <v>7804.82</v>
      </c>
      <c r="J525" s="58">
        <v>7804.22</v>
      </c>
      <c r="K525" s="58">
        <v>7804.22</v>
      </c>
      <c r="L525" s="422" t="s">
        <v>1423</v>
      </c>
      <c r="M525" s="80">
        <v>99.9</v>
      </c>
      <c r="N525" s="80" t="s">
        <v>1555</v>
      </c>
    </row>
    <row r="526" spans="1:14" s="443" customFormat="1" ht="55.5" customHeight="1">
      <c r="A526" s="504"/>
      <c r="B526" s="506" t="s">
        <v>131</v>
      </c>
      <c r="C526" s="506" t="s">
        <v>1556</v>
      </c>
      <c r="D526" s="55" t="s">
        <v>1126</v>
      </c>
      <c r="E526" s="59">
        <v>44927</v>
      </c>
      <c r="F526" s="59">
        <v>45291</v>
      </c>
      <c r="G526" s="59">
        <v>44927</v>
      </c>
      <c r="H526" s="59">
        <v>45291</v>
      </c>
      <c r="I526" s="60">
        <f>I527</f>
        <v>9223.2900000000009</v>
      </c>
      <c r="J526" s="60">
        <f t="shared" ref="J526:K526" si="3">J527</f>
        <v>9222.9</v>
      </c>
      <c r="K526" s="60">
        <f t="shared" si="3"/>
        <v>9222.9</v>
      </c>
      <c r="L526" s="61"/>
      <c r="M526" s="61"/>
      <c r="N526" s="61"/>
    </row>
    <row r="527" spans="1:14" s="443" customFormat="1" ht="66.75" customHeight="1">
      <c r="A527" s="39"/>
      <c r="B527" s="389" t="s">
        <v>1557</v>
      </c>
      <c r="C527" s="389" t="s">
        <v>1174</v>
      </c>
      <c r="D527" s="40" t="s">
        <v>1126</v>
      </c>
      <c r="E527" s="57">
        <v>44927</v>
      </c>
      <c r="F527" s="57">
        <v>45291</v>
      </c>
      <c r="G527" s="57">
        <v>44927</v>
      </c>
      <c r="H527" s="57">
        <v>45291</v>
      </c>
      <c r="I527" s="58">
        <v>9223.2900000000009</v>
      </c>
      <c r="J527" s="58">
        <v>9222.9</v>
      </c>
      <c r="K527" s="58">
        <v>9222.9</v>
      </c>
      <c r="L527" s="422" t="s">
        <v>1423</v>
      </c>
      <c r="M527" s="80">
        <v>99.9</v>
      </c>
      <c r="N527" s="80" t="s">
        <v>1555</v>
      </c>
    </row>
    <row r="528" spans="1:14" s="366" customFormat="1" ht="61.2" customHeight="1">
      <c r="B528" s="706" t="s">
        <v>30</v>
      </c>
      <c r="C528" s="707" t="s">
        <v>664</v>
      </c>
      <c r="D528" s="708" t="s">
        <v>1602</v>
      </c>
      <c r="E528" s="709">
        <v>44927</v>
      </c>
      <c r="F528" s="709">
        <v>45291</v>
      </c>
      <c r="G528" s="709">
        <v>44927</v>
      </c>
      <c r="H528" s="709">
        <v>45291</v>
      </c>
      <c r="I528" s="710">
        <v>210136.6</v>
      </c>
      <c r="J528" s="710">
        <v>210056.2</v>
      </c>
      <c r="K528" s="710">
        <v>210056.2</v>
      </c>
      <c r="L528" s="711"/>
      <c r="M528" s="711"/>
      <c r="N528" s="711"/>
    </row>
    <row r="529" spans="1:14" ht="95.4" customHeight="1">
      <c r="B529" s="673" t="s">
        <v>23</v>
      </c>
      <c r="C529" s="674" t="s">
        <v>668</v>
      </c>
      <c r="D529" s="669" t="s">
        <v>1602</v>
      </c>
      <c r="E529" s="670">
        <v>44927</v>
      </c>
      <c r="F529" s="670">
        <v>45291</v>
      </c>
      <c r="G529" s="670">
        <v>44927</v>
      </c>
      <c r="H529" s="670">
        <v>45291</v>
      </c>
      <c r="I529" s="675" t="s">
        <v>669</v>
      </c>
      <c r="J529" s="675" t="s">
        <v>670</v>
      </c>
      <c r="K529" s="675" t="s">
        <v>670</v>
      </c>
      <c r="L529" s="672"/>
      <c r="M529" s="672"/>
      <c r="N529" s="676"/>
    </row>
    <row r="530" spans="1:14" ht="263.39999999999998" customHeight="1">
      <c r="B530" s="677" t="s">
        <v>671</v>
      </c>
      <c r="C530" s="678" t="s">
        <v>672</v>
      </c>
      <c r="D530" s="679" t="s">
        <v>1603</v>
      </c>
      <c r="E530" s="670">
        <v>44927</v>
      </c>
      <c r="F530" s="670">
        <v>45291</v>
      </c>
      <c r="G530" s="670">
        <v>44927</v>
      </c>
      <c r="H530" s="670">
        <v>45291</v>
      </c>
      <c r="I530" s="680">
        <v>5177.5</v>
      </c>
      <c r="J530" s="680">
        <v>5177.5</v>
      </c>
      <c r="K530" s="680">
        <v>5177.5</v>
      </c>
      <c r="L530" s="681" t="s">
        <v>1604</v>
      </c>
      <c r="M530" s="681" t="s">
        <v>1605</v>
      </c>
      <c r="N530" s="676"/>
    </row>
    <row r="531" spans="1:14" ht="216">
      <c r="B531" s="682" t="s">
        <v>32</v>
      </c>
      <c r="C531" s="683" t="s">
        <v>673</v>
      </c>
      <c r="D531" s="679" t="s">
        <v>1603</v>
      </c>
      <c r="E531" s="670">
        <v>44927</v>
      </c>
      <c r="F531" s="670">
        <v>45291</v>
      </c>
      <c r="G531" s="670">
        <v>44927</v>
      </c>
      <c r="H531" s="670">
        <v>45291</v>
      </c>
      <c r="I531" s="675" t="s">
        <v>678</v>
      </c>
      <c r="J531" s="675" t="s">
        <v>678</v>
      </c>
      <c r="K531" s="675" t="s">
        <v>678</v>
      </c>
      <c r="L531" s="681" t="s">
        <v>1604</v>
      </c>
      <c r="M531" s="681" t="s">
        <v>1605</v>
      </c>
      <c r="N531" s="676"/>
    </row>
    <row r="532" spans="1:14" ht="198">
      <c r="B532" s="684" t="s">
        <v>679</v>
      </c>
      <c r="C532" s="685" t="s">
        <v>680</v>
      </c>
      <c r="D532" s="686" t="s">
        <v>1603</v>
      </c>
      <c r="E532" s="670">
        <v>44927</v>
      </c>
      <c r="F532" s="670">
        <v>45291</v>
      </c>
      <c r="G532" s="670">
        <v>44927</v>
      </c>
      <c r="H532" s="670">
        <v>45291</v>
      </c>
      <c r="I532" s="675" t="s">
        <v>681</v>
      </c>
      <c r="J532" s="675" t="s">
        <v>681</v>
      </c>
      <c r="K532" s="675" t="s">
        <v>681</v>
      </c>
      <c r="L532" s="681" t="s">
        <v>1604</v>
      </c>
      <c r="M532" s="681" t="s">
        <v>1605</v>
      </c>
      <c r="N532" s="672"/>
    </row>
    <row r="533" spans="1:14" ht="204" customHeight="1">
      <c r="A533" s="224"/>
      <c r="B533" s="678" t="s">
        <v>682</v>
      </c>
      <c r="C533" s="678" t="s">
        <v>683</v>
      </c>
      <c r="D533" s="679" t="s">
        <v>1606</v>
      </c>
      <c r="E533" s="670">
        <v>44927</v>
      </c>
      <c r="F533" s="670">
        <v>45291</v>
      </c>
      <c r="G533" s="670">
        <v>44927</v>
      </c>
      <c r="H533" s="670">
        <v>45291</v>
      </c>
      <c r="I533" s="675" t="s">
        <v>684</v>
      </c>
      <c r="J533" s="675" t="s">
        <v>685</v>
      </c>
      <c r="K533" s="675" t="s">
        <v>685</v>
      </c>
      <c r="L533" s="672"/>
      <c r="M533" s="672"/>
      <c r="N533" s="672"/>
    </row>
    <row r="534" spans="1:14" ht="144">
      <c r="A534" s="224"/>
      <c r="B534" s="678" t="s">
        <v>686</v>
      </c>
      <c r="C534" s="678" t="s">
        <v>687</v>
      </c>
      <c r="D534" s="679" t="s">
        <v>1606</v>
      </c>
      <c r="E534" s="670">
        <v>44927</v>
      </c>
      <c r="F534" s="670">
        <v>45291</v>
      </c>
      <c r="G534" s="670">
        <v>44927</v>
      </c>
      <c r="H534" s="670">
        <v>45291</v>
      </c>
      <c r="I534" s="675" t="s">
        <v>689</v>
      </c>
      <c r="J534" s="675" t="s">
        <v>690</v>
      </c>
      <c r="K534" s="675" t="s">
        <v>690</v>
      </c>
      <c r="L534" s="672"/>
      <c r="M534" s="672"/>
      <c r="N534" s="672"/>
    </row>
    <row r="535" spans="1:14" ht="72">
      <c r="B535" s="687" t="s">
        <v>691</v>
      </c>
      <c r="C535" s="687" t="s">
        <v>692</v>
      </c>
      <c r="D535" s="688" t="s">
        <v>1606</v>
      </c>
      <c r="E535" s="670">
        <v>44927</v>
      </c>
      <c r="F535" s="670">
        <v>45291</v>
      </c>
      <c r="G535" s="670">
        <v>44927</v>
      </c>
      <c r="H535" s="670">
        <v>45291</v>
      </c>
      <c r="I535" s="675" t="s">
        <v>693</v>
      </c>
      <c r="J535" s="675" t="s">
        <v>694</v>
      </c>
      <c r="K535" s="675" t="s">
        <v>694</v>
      </c>
      <c r="L535" s="672"/>
      <c r="M535" s="672"/>
      <c r="N535" s="672"/>
    </row>
    <row r="536" spans="1:14" ht="72">
      <c r="B536" s="687" t="s">
        <v>695</v>
      </c>
      <c r="C536" s="678" t="s">
        <v>696</v>
      </c>
      <c r="D536" s="679" t="s">
        <v>1606</v>
      </c>
      <c r="E536" s="670">
        <v>44927</v>
      </c>
      <c r="F536" s="670">
        <v>45291</v>
      </c>
      <c r="G536" s="670">
        <v>44927</v>
      </c>
      <c r="H536" s="670">
        <v>45291</v>
      </c>
      <c r="I536" s="675" t="s">
        <v>697</v>
      </c>
      <c r="J536" s="675" t="s">
        <v>697</v>
      </c>
      <c r="K536" s="675" t="s">
        <v>697</v>
      </c>
      <c r="L536" s="672"/>
      <c r="M536" s="672"/>
      <c r="N536" s="672"/>
    </row>
    <row r="537" spans="1:14" ht="269.39999999999998" customHeight="1">
      <c r="B537" s="684" t="s">
        <v>206</v>
      </c>
      <c r="C537" s="275" t="s">
        <v>698</v>
      </c>
      <c r="D537" s="679" t="s">
        <v>1606</v>
      </c>
      <c r="E537" s="670">
        <v>44927</v>
      </c>
      <c r="F537" s="670">
        <v>45291</v>
      </c>
      <c r="G537" s="670">
        <v>44927</v>
      </c>
      <c r="H537" s="670">
        <v>45291</v>
      </c>
      <c r="I537" s="672"/>
      <c r="J537" s="672"/>
      <c r="K537" s="672"/>
      <c r="L537" s="681" t="s">
        <v>1607</v>
      </c>
      <c r="M537" s="681" t="s">
        <v>1607</v>
      </c>
      <c r="N537" s="672"/>
    </row>
    <row r="538" spans="1:14" ht="83.4" customHeight="1">
      <c r="B538" s="677" t="s">
        <v>207</v>
      </c>
      <c r="C538" s="678" t="s">
        <v>699</v>
      </c>
      <c r="D538" s="679" t="s">
        <v>1606</v>
      </c>
      <c r="E538" s="670">
        <v>44927</v>
      </c>
      <c r="F538" s="670">
        <v>45291</v>
      </c>
      <c r="G538" s="670">
        <v>44927</v>
      </c>
      <c r="H538" s="670">
        <v>45291</v>
      </c>
      <c r="I538" s="675" t="s">
        <v>700</v>
      </c>
      <c r="J538" s="675" t="s">
        <v>701</v>
      </c>
      <c r="K538" s="675" t="s">
        <v>701</v>
      </c>
      <c r="L538" s="672"/>
      <c r="M538" s="672"/>
      <c r="N538" s="672"/>
    </row>
    <row r="539" spans="1:14" ht="72">
      <c r="B539" s="682" t="s">
        <v>209</v>
      </c>
      <c r="C539" s="275" t="s">
        <v>703</v>
      </c>
      <c r="D539" s="679" t="s">
        <v>1608</v>
      </c>
      <c r="E539" s="670">
        <v>44927</v>
      </c>
      <c r="F539" s="670">
        <v>45291</v>
      </c>
      <c r="G539" s="670">
        <v>44927</v>
      </c>
      <c r="H539" s="670">
        <v>45291</v>
      </c>
      <c r="I539" s="672"/>
      <c r="J539" s="672"/>
      <c r="K539" s="672"/>
      <c r="L539" s="672"/>
      <c r="M539" s="672"/>
      <c r="N539" s="672"/>
    </row>
    <row r="540" spans="1:14" ht="108">
      <c r="B540" s="682" t="s">
        <v>210</v>
      </c>
      <c r="C540" s="275" t="s">
        <v>704</v>
      </c>
      <c r="D540" s="671" t="s">
        <v>1603</v>
      </c>
      <c r="E540" s="670">
        <v>44927</v>
      </c>
      <c r="F540" s="670">
        <v>45291</v>
      </c>
      <c r="G540" s="670">
        <v>44927</v>
      </c>
      <c r="H540" s="670">
        <v>45291</v>
      </c>
      <c r="I540" s="672"/>
      <c r="J540" s="672"/>
      <c r="K540" s="672"/>
      <c r="L540" s="672"/>
      <c r="M540" s="672"/>
      <c r="N540" s="672"/>
    </row>
    <row r="541" spans="1:14" ht="88.2" customHeight="1">
      <c r="B541" s="682" t="s">
        <v>211</v>
      </c>
      <c r="C541" s="275" t="s">
        <v>705</v>
      </c>
      <c r="D541" s="679" t="s">
        <v>1606</v>
      </c>
      <c r="E541" s="670">
        <v>44927</v>
      </c>
      <c r="F541" s="670">
        <v>45291</v>
      </c>
      <c r="G541" s="670">
        <v>44927</v>
      </c>
      <c r="H541" s="670">
        <v>45291</v>
      </c>
      <c r="I541" s="672"/>
      <c r="J541" s="672"/>
      <c r="K541" s="672"/>
      <c r="L541" s="672"/>
      <c r="M541" s="672"/>
      <c r="N541" s="672"/>
    </row>
    <row r="542" spans="1:14" ht="144">
      <c r="B542" s="682" t="s">
        <v>706</v>
      </c>
      <c r="C542" s="275" t="s">
        <v>687</v>
      </c>
      <c r="D542" s="679" t="s">
        <v>1606</v>
      </c>
      <c r="E542" s="670">
        <v>44927</v>
      </c>
      <c r="F542" s="670">
        <v>45291</v>
      </c>
      <c r="G542" s="670">
        <v>44927</v>
      </c>
      <c r="H542" s="670">
        <v>45291</v>
      </c>
      <c r="I542" s="672"/>
      <c r="J542" s="672"/>
      <c r="K542" s="672"/>
      <c r="L542" s="672"/>
      <c r="M542" s="672"/>
      <c r="N542" s="672"/>
    </row>
    <row r="543" spans="1:14" ht="72">
      <c r="B543" s="682" t="s">
        <v>707</v>
      </c>
      <c r="C543" s="275" t="s">
        <v>696</v>
      </c>
      <c r="D543" s="679" t="s">
        <v>1606</v>
      </c>
      <c r="E543" s="670">
        <v>44927</v>
      </c>
      <c r="F543" s="670">
        <v>45291</v>
      </c>
      <c r="G543" s="670">
        <v>44927</v>
      </c>
      <c r="H543" s="670">
        <v>45291</v>
      </c>
      <c r="I543" s="672"/>
      <c r="J543" s="672"/>
      <c r="K543" s="672"/>
      <c r="L543" s="672"/>
      <c r="M543" s="672"/>
      <c r="N543" s="672"/>
    </row>
    <row r="544" spans="1:14" ht="88.2" customHeight="1">
      <c r="B544" s="684" t="s">
        <v>708</v>
      </c>
      <c r="C544" s="275" t="s">
        <v>709</v>
      </c>
      <c r="D544" s="679" t="s">
        <v>1609</v>
      </c>
      <c r="E544" s="670">
        <v>44927</v>
      </c>
      <c r="F544" s="670">
        <v>45291</v>
      </c>
      <c r="G544" s="670">
        <v>44927</v>
      </c>
      <c r="H544" s="670">
        <v>45291</v>
      </c>
      <c r="I544" s="689">
        <v>14173.4</v>
      </c>
      <c r="J544" s="689">
        <v>14173.3</v>
      </c>
      <c r="K544" s="689">
        <v>14173.3</v>
      </c>
      <c r="L544" s="672"/>
      <c r="M544" s="672"/>
      <c r="N544" s="672"/>
    </row>
    <row r="545" spans="2:14" ht="88.2" customHeight="1">
      <c r="B545" s="690" t="s">
        <v>27</v>
      </c>
      <c r="C545" s="691" t="s">
        <v>718</v>
      </c>
      <c r="D545" s="671"/>
      <c r="E545" s="670">
        <v>44927</v>
      </c>
      <c r="F545" s="670">
        <v>45291</v>
      </c>
      <c r="G545" s="670">
        <v>44927</v>
      </c>
      <c r="H545" s="670">
        <v>45291</v>
      </c>
      <c r="I545" s="675" t="s">
        <v>719</v>
      </c>
      <c r="J545" s="675" t="s">
        <v>720</v>
      </c>
      <c r="K545" s="675" t="s">
        <v>720</v>
      </c>
      <c r="L545" s="672"/>
      <c r="M545" s="672"/>
      <c r="N545" s="672"/>
    </row>
    <row r="546" spans="2:14" ht="88.2" customHeight="1">
      <c r="B546" s="684" t="s">
        <v>37</v>
      </c>
      <c r="C546" s="275" t="s">
        <v>724</v>
      </c>
      <c r="D546" s="671"/>
      <c r="E546" s="670">
        <v>44927</v>
      </c>
      <c r="F546" s="670">
        <v>45291</v>
      </c>
      <c r="G546" s="670">
        <v>44927</v>
      </c>
      <c r="H546" s="670">
        <v>45291</v>
      </c>
      <c r="I546" s="675" t="s">
        <v>725</v>
      </c>
      <c r="J546" s="675" t="s">
        <v>725</v>
      </c>
      <c r="K546" s="675" t="s">
        <v>725</v>
      </c>
      <c r="L546" s="672"/>
      <c r="M546" s="672"/>
      <c r="N546" s="672"/>
    </row>
    <row r="547" spans="2:14" ht="197.4" customHeight="1">
      <c r="B547" s="682" t="s">
        <v>728</v>
      </c>
      <c r="C547" s="275" t="s">
        <v>729</v>
      </c>
      <c r="D547" s="679" t="s">
        <v>1608</v>
      </c>
      <c r="E547" s="670">
        <v>44927</v>
      </c>
      <c r="F547" s="670">
        <v>45291</v>
      </c>
      <c r="G547" s="670">
        <v>44927</v>
      </c>
      <c r="H547" s="670">
        <v>45291</v>
      </c>
      <c r="I547" s="675" t="s">
        <v>725</v>
      </c>
      <c r="J547" s="675" t="s">
        <v>725</v>
      </c>
      <c r="K547" s="675" t="s">
        <v>725</v>
      </c>
      <c r="L547" s="681" t="s">
        <v>1610</v>
      </c>
      <c r="M547" s="681" t="s">
        <v>1610</v>
      </c>
      <c r="N547" s="672"/>
    </row>
    <row r="548" spans="2:14" ht="88.2" customHeight="1">
      <c r="B548" s="684" t="s">
        <v>730</v>
      </c>
      <c r="C548" s="275" t="s">
        <v>731</v>
      </c>
      <c r="D548" s="679" t="s">
        <v>1611</v>
      </c>
      <c r="E548" s="670">
        <v>44927</v>
      </c>
      <c r="F548" s="670">
        <v>45291</v>
      </c>
      <c r="G548" s="670">
        <v>44927</v>
      </c>
      <c r="H548" s="670">
        <v>45291</v>
      </c>
      <c r="I548" s="675" t="s">
        <v>732</v>
      </c>
      <c r="J548" s="675" t="s">
        <v>733</v>
      </c>
      <c r="K548" s="675" t="s">
        <v>733</v>
      </c>
      <c r="L548" s="672"/>
      <c r="M548" s="672"/>
      <c r="N548" s="672"/>
    </row>
    <row r="549" spans="2:14" ht="112.2" customHeight="1">
      <c r="B549" s="684" t="s">
        <v>215</v>
      </c>
      <c r="C549" s="275" t="s">
        <v>737</v>
      </c>
      <c r="D549" s="679" t="s">
        <v>1612</v>
      </c>
      <c r="E549" s="670">
        <v>44927</v>
      </c>
      <c r="F549" s="670">
        <v>45291</v>
      </c>
      <c r="G549" s="670">
        <v>44927</v>
      </c>
      <c r="H549" s="670">
        <v>45291</v>
      </c>
      <c r="I549" s="675" t="s">
        <v>738</v>
      </c>
      <c r="J549" s="675" t="s">
        <v>738</v>
      </c>
      <c r="K549" s="675" t="s">
        <v>738</v>
      </c>
      <c r="L549" s="672"/>
      <c r="M549" s="672"/>
      <c r="N549" s="672"/>
    </row>
    <row r="550" spans="2:14" ht="88.2" customHeight="1">
      <c r="B550" s="684" t="s">
        <v>216</v>
      </c>
      <c r="C550" s="275" t="s">
        <v>741</v>
      </c>
      <c r="D550" s="679" t="s">
        <v>1609</v>
      </c>
      <c r="E550" s="670">
        <v>44927</v>
      </c>
      <c r="F550" s="670">
        <v>45291</v>
      </c>
      <c r="G550" s="670">
        <v>44927</v>
      </c>
      <c r="H550" s="670">
        <v>45291</v>
      </c>
      <c r="I550" s="675" t="s">
        <v>742</v>
      </c>
      <c r="J550" s="675" t="s">
        <v>742</v>
      </c>
      <c r="K550" s="675" t="s">
        <v>742</v>
      </c>
      <c r="L550" s="672"/>
      <c r="M550" s="672"/>
      <c r="N550" s="672"/>
    </row>
    <row r="551" spans="2:14" ht="88.2" customHeight="1">
      <c r="B551" s="682" t="s">
        <v>219</v>
      </c>
      <c r="C551" s="692" t="s">
        <v>748</v>
      </c>
      <c r="D551" s="679" t="s">
        <v>1613</v>
      </c>
      <c r="E551" s="670">
        <v>44927</v>
      </c>
      <c r="F551" s="670">
        <v>45291</v>
      </c>
      <c r="G551" s="670">
        <v>44927</v>
      </c>
      <c r="H551" s="670">
        <v>45291</v>
      </c>
      <c r="I551" s="672"/>
      <c r="J551" s="672"/>
      <c r="K551" s="672"/>
      <c r="L551" s="672"/>
      <c r="M551" s="672"/>
      <c r="N551" s="672"/>
    </row>
    <row r="552" spans="2:14" ht="88.2" customHeight="1">
      <c r="B552" s="682" t="s">
        <v>220</v>
      </c>
      <c r="C552" s="692" t="s">
        <v>749</v>
      </c>
      <c r="D552" s="679" t="s">
        <v>1613</v>
      </c>
      <c r="E552" s="670">
        <v>44927</v>
      </c>
      <c r="F552" s="670">
        <v>45291</v>
      </c>
      <c r="G552" s="670">
        <v>44927</v>
      </c>
      <c r="H552" s="670">
        <v>45291</v>
      </c>
      <c r="I552" s="672"/>
      <c r="J552" s="672"/>
      <c r="K552" s="672"/>
      <c r="L552" s="672"/>
      <c r="M552" s="672"/>
      <c r="N552" s="672"/>
    </row>
    <row r="553" spans="2:14" ht="184.2" customHeight="1">
      <c r="B553" s="682" t="s">
        <v>221</v>
      </c>
      <c r="C553" s="692" t="s">
        <v>750</v>
      </c>
      <c r="D553" s="679" t="s">
        <v>1608</v>
      </c>
      <c r="E553" s="670">
        <v>44927</v>
      </c>
      <c r="F553" s="670">
        <v>45291</v>
      </c>
      <c r="G553" s="670">
        <v>44927</v>
      </c>
      <c r="H553" s="670">
        <v>45291</v>
      </c>
      <c r="I553" s="672"/>
      <c r="J553" s="672"/>
      <c r="K553" s="672"/>
      <c r="L553" s="681" t="s">
        <v>1614</v>
      </c>
      <c r="M553" s="681" t="s">
        <v>1614</v>
      </c>
      <c r="N553" s="672"/>
    </row>
    <row r="554" spans="2:14" ht="213.6" customHeight="1">
      <c r="B554" s="682" t="s">
        <v>751</v>
      </c>
      <c r="C554" s="693" t="s">
        <v>752</v>
      </c>
      <c r="D554" s="679" t="s">
        <v>1608</v>
      </c>
      <c r="E554" s="670">
        <v>44927</v>
      </c>
      <c r="F554" s="670">
        <v>45291</v>
      </c>
      <c r="G554" s="670">
        <v>44927</v>
      </c>
      <c r="H554" s="670">
        <v>45291</v>
      </c>
      <c r="I554" s="672"/>
      <c r="J554" s="672"/>
      <c r="K554" s="672"/>
      <c r="L554" s="672"/>
      <c r="M554" s="672"/>
      <c r="N554" s="672"/>
    </row>
    <row r="555" spans="2:14" ht="129.6" customHeight="1">
      <c r="B555" s="682" t="s">
        <v>753</v>
      </c>
      <c r="C555" s="682" t="s">
        <v>754</v>
      </c>
      <c r="D555" s="679" t="s">
        <v>1608</v>
      </c>
      <c r="E555" s="670">
        <v>44927</v>
      </c>
      <c r="F555" s="670">
        <v>45291</v>
      </c>
      <c r="G555" s="670">
        <v>44927</v>
      </c>
      <c r="H555" s="670">
        <v>45291</v>
      </c>
      <c r="I555" s="672"/>
      <c r="J555" s="672"/>
      <c r="K555" s="672"/>
      <c r="L555" s="672"/>
      <c r="M555" s="672"/>
      <c r="N555" s="672"/>
    </row>
    <row r="556" spans="2:14" ht="214.8" customHeight="1">
      <c r="B556" s="684" t="s">
        <v>155</v>
      </c>
      <c r="C556" s="275" t="s">
        <v>755</v>
      </c>
      <c r="D556" s="252" t="s">
        <v>1615</v>
      </c>
      <c r="E556" s="670">
        <v>44927</v>
      </c>
      <c r="F556" s="670">
        <v>45291</v>
      </c>
      <c r="G556" s="670">
        <v>44927</v>
      </c>
      <c r="H556" s="670">
        <v>45291</v>
      </c>
      <c r="I556" s="675" t="s">
        <v>756</v>
      </c>
      <c r="J556" s="675" t="s">
        <v>757</v>
      </c>
      <c r="K556" s="675" t="s">
        <v>757</v>
      </c>
      <c r="L556" s="672"/>
      <c r="M556" s="672"/>
      <c r="N556" s="672"/>
    </row>
    <row r="557" spans="2:14" ht="148.19999999999999" customHeight="1">
      <c r="B557" s="690" t="s">
        <v>131</v>
      </c>
      <c r="C557" s="691" t="s">
        <v>767</v>
      </c>
      <c r="D557" s="252" t="s">
        <v>1609</v>
      </c>
      <c r="E557" s="670">
        <v>44927</v>
      </c>
      <c r="F557" s="670">
        <v>45291</v>
      </c>
      <c r="G557" s="670">
        <v>44927</v>
      </c>
      <c r="H557" s="670">
        <v>45291</v>
      </c>
      <c r="I557" s="675" t="s">
        <v>768</v>
      </c>
      <c r="J557" s="675" t="s">
        <v>768</v>
      </c>
      <c r="K557" s="675" t="s">
        <v>768</v>
      </c>
      <c r="L557" s="681" t="s">
        <v>1616</v>
      </c>
      <c r="M557" s="681" t="s">
        <v>1616</v>
      </c>
      <c r="N557" s="672"/>
    </row>
    <row r="558" spans="2:14" ht="340.2" customHeight="1">
      <c r="B558" s="684" t="s">
        <v>226</v>
      </c>
      <c r="C558" s="275" t="s">
        <v>771</v>
      </c>
      <c r="D558" s="252" t="s">
        <v>1609</v>
      </c>
      <c r="E558" s="670">
        <v>44927</v>
      </c>
      <c r="F558" s="670">
        <v>45291</v>
      </c>
      <c r="G558" s="670">
        <v>44927</v>
      </c>
      <c r="H558" s="670">
        <v>45291</v>
      </c>
      <c r="I558" s="675" t="s">
        <v>769</v>
      </c>
      <c r="J558" s="675" t="s">
        <v>769</v>
      </c>
      <c r="K558" s="675" t="s">
        <v>769</v>
      </c>
      <c r="L558" s="694" t="s">
        <v>1617</v>
      </c>
      <c r="M558" s="694" t="s">
        <v>1618</v>
      </c>
      <c r="N558" s="672"/>
    </row>
    <row r="559" spans="2:14" ht="77.400000000000006" customHeight="1">
      <c r="B559" s="684" t="s">
        <v>774</v>
      </c>
      <c r="C559" s="275" t="s">
        <v>775</v>
      </c>
      <c r="D559" s="252" t="s">
        <v>1609</v>
      </c>
      <c r="E559" s="670">
        <v>44927</v>
      </c>
      <c r="F559" s="670">
        <v>45291</v>
      </c>
      <c r="G559" s="670">
        <v>44927</v>
      </c>
      <c r="H559" s="670">
        <v>45291</v>
      </c>
      <c r="I559" s="675" t="s">
        <v>770</v>
      </c>
      <c r="J559" s="675" t="s">
        <v>770</v>
      </c>
      <c r="K559" s="675" t="s">
        <v>770</v>
      </c>
      <c r="L559" s="672"/>
      <c r="M559" s="672"/>
      <c r="N559" s="672"/>
    </row>
    <row r="560" spans="2:14" ht="111" customHeight="1">
      <c r="B560" s="695" t="s">
        <v>778</v>
      </c>
      <c r="C560" s="691" t="s">
        <v>779</v>
      </c>
      <c r="D560" s="252" t="s">
        <v>1615</v>
      </c>
      <c r="E560" s="670">
        <v>44927</v>
      </c>
      <c r="F560" s="670">
        <v>45291</v>
      </c>
      <c r="G560" s="670">
        <v>44927</v>
      </c>
      <c r="H560" s="670">
        <v>45291</v>
      </c>
      <c r="I560" s="671">
        <v>62190.7</v>
      </c>
      <c r="J560" s="671" t="s">
        <v>780</v>
      </c>
      <c r="K560" s="675" t="s">
        <v>780</v>
      </c>
      <c r="L560" s="681" t="s">
        <v>1619</v>
      </c>
      <c r="M560" s="681" t="s">
        <v>1619</v>
      </c>
      <c r="N560" s="672"/>
    </row>
    <row r="561" spans="2:14" ht="77.400000000000006" customHeight="1">
      <c r="B561" s="696" t="s">
        <v>227</v>
      </c>
      <c r="C561" s="697" t="s">
        <v>784</v>
      </c>
      <c r="D561" s="252" t="s">
        <v>1615</v>
      </c>
      <c r="E561" s="670">
        <v>44927</v>
      </c>
      <c r="F561" s="670">
        <v>45291</v>
      </c>
      <c r="G561" s="670">
        <v>44927</v>
      </c>
      <c r="H561" s="670">
        <v>45291</v>
      </c>
      <c r="I561" s="675" t="s">
        <v>785</v>
      </c>
      <c r="J561" s="675" t="s">
        <v>786</v>
      </c>
      <c r="K561" s="675" t="s">
        <v>786</v>
      </c>
      <c r="L561" s="672"/>
      <c r="M561" s="672"/>
      <c r="N561" s="672"/>
    </row>
    <row r="562" spans="2:14" ht="77.400000000000006" customHeight="1">
      <c r="B562" s="677" t="s">
        <v>229</v>
      </c>
      <c r="C562" s="678" t="s">
        <v>832</v>
      </c>
      <c r="D562" s="252" t="s">
        <v>1615</v>
      </c>
      <c r="E562" s="670">
        <v>44927</v>
      </c>
      <c r="F562" s="670">
        <v>45291</v>
      </c>
      <c r="G562" s="670">
        <v>44927</v>
      </c>
      <c r="H562" s="670">
        <v>45291</v>
      </c>
      <c r="I562" s="675" t="s">
        <v>833</v>
      </c>
      <c r="J562" s="675" t="s">
        <v>833</v>
      </c>
      <c r="K562" s="675" t="s">
        <v>833</v>
      </c>
      <c r="L562" s="672"/>
      <c r="M562" s="672"/>
      <c r="N562" s="672"/>
    </row>
    <row r="563" spans="2:14" ht="77.400000000000006" customHeight="1">
      <c r="B563" s="677" t="s">
        <v>230</v>
      </c>
      <c r="C563" s="678" t="s">
        <v>849</v>
      </c>
      <c r="D563" s="252" t="s">
        <v>1615</v>
      </c>
      <c r="E563" s="670">
        <v>44927</v>
      </c>
      <c r="F563" s="670">
        <v>45291</v>
      </c>
      <c r="G563" s="670">
        <v>44927</v>
      </c>
      <c r="H563" s="670">
        <v>45291</v>
      </c>
      <c r="I563" s="675" t="s">
        <v>850</v>
      </c>
      <c r="J563" s="675" t="s">
        <v>851</v>
      </c>
      <c r="K563" s="675" t="s">
        <v>851</v>
      </c>
      <c r="L563" s="672"/>
      <c r="M563" s="672"/>
      <c r="N563" s="672"/>
    </row>
    <row r="564" spans="2:14" ht="150.6" customHeight="1">
      <c r="B564" s="695" t="s">
        <v>865</v>
      </c>
      <c r="C564" s="691" t="s">
        <v>866</v>
      </c>
      <c r="D564" s="252" t="s">
        <v>1609</v>
      </c>
      <c r="E564" s="670">
        <v>44927</v>
      </c>
      <c r="F564" s="670">
        <v>45291</v>
      </c>
      <c r="G564" s="670">
        <v>44927</v>
      </c>
      <c r="H564" s="670">
        <v>45291</v>
      </c>
      <c r="I564" s="675" t="s">
        <v>867</v>
      </c>
      <c r="J564" s="675" t="s">
        <v>867</v>
      </c>
      <c r="K564" s="675" t="s">
        <v>867</v>
      </c>
      <c r="L564" s="681" t="s">
        <v>1620</v>
      </c>
      <c r="M564" s="681" t="s">
        <v>1620</v>
      </c>
      <c r="N564" s="672"/>
    </row>
    <row r="565" spans="2:14" ht="77.400000000000006" customHeight="1">
      <c r="B565" s="696" t="s">
        <v>868</v>
      </c>
      <c r="C565" s="275" t="s">
        <v>869</v>
      </c>
      <c r="D565" s="252" t="s">
        <v>1609</v>
      </c>
      <c r="E565" s="670">
        <v>44927</v>
      </c>
      <c r="F565" s="670">
        <v>45291</v>
      </c>
      <c r="G565" s="670">
        <v>44927</v>
      </c>
      <c r="H565" s="670">
        <v>45291</v>
      </c>
      <c r="I565" s="675" t="s">
        <v>870</v>
      </c>
      <c r="J565" s="675" t="s">
        <v>870</v>
      </c>
      <c r="K565" s="675" t="s">
        <v>870</v>
      </c>
      <c r="L565" s="672"/>
      <c r="M565" s="672"/>
      <c r="N565" s="672"/>
    </row>
    <row r="566" spans="2:14" ht="77.400000000000006" customHeight="1">
      <c r="B566" s="696" t="s">
        <v>873</v>
      </c>
      <c r="C566" s="275" t="s">
        <v>874</v>
      </c>
      <c r="D566" s="252" t="s">
        <v>1609</v>
      </c>
      <c r="E566" s="670">
        <v>44927</v>
      </c>
      <c r="F566" s="670">
        <v>45291</v>
      </c>
      <c r="G566" s="670">
        <v>44927</v>
      </c>
      <c r="H566" s="670">
        <v>45291</v>
      </c>
      <c r="I566" s="675" t="s">
        <v>875</v>
      </c>
      <c r="J566" s="675" t="s">
        <v>875</v>
      </c>
      <c r="K566" s="675" t="s">
        <v>875</v>
      </c>
      <c r="L566" s="672"/>
      <c r="M566" s="672"/>
      <c r="N566" s="672"/>
    </row>
    <row r="567" spans="2:14" ht="77.400000000000006" customHeight="1">
      <c r="B567" s="695" t="s">
        <v>877</v>
      </c>
      <c r="C567" s="691" t="s">
        <v>878</v>
      </c>
      <c r="D567" s="679" t="s">
        <v>1621</v>
      </c>
      <c r="E567" s="670">
        <v>44927</v>
      </c>
      <c r="F567" s="670">
        <v>45291</v>
      </c>
      <c r="G567" s="670">
        <v>44927</v>
      </c>
      <c r="H567" s="670">
        <v>45291</v>
      </c>
      <c r="I567" s="675" t="s">
        <v>879</v>
      </c>
      <c r="J567" s="675" t="s">
        <v>879</v>
      </c>
      <c r="K567" s="675" t="s">
        <v>879</v>
      </c>
      <c r="L567" s="672"/>
      <c r="M567" s="672"/>
      <c r="N567" s="672"/>
    </row>
    <row r="568" spans="2:14" s="269" customFormat="1" ht="77.400000000000006" customHeight="1">
      <c r="B568" s="698" t="s">
        <v>880</v>
      </c>
      <c r="C568" s="699" t="s">
        <v>1622</v>
      </c>
      <c r="D568" s="679" t="s">
        <v>1621</v>
      </c>
      <c r="E568" s="700">
        <v>44927</v>
      </c>
      <c r="F568" s="700">
        <v>45291</v>
      </c>
      <c r="G568" s="700">
        <v>44927</v>
      </c>
      <c r="H568" s="700">
        <v>45291</v>
      </c>
      <c r="I568" s="676"/>
      <c r="J568" s="676"/>
      <c r="K568" s="676"/>
      <c r="L568" s="676"/>
      <c r="M568" s="676"/>
      <c r="N568" s="676"/>
    </row>
    <row r="569" spans="2:14" ht="72">
      <c r="B569" s="701" t="s">
        <v>882</v>
      </c>
      <c r="C569" s="275" t="s">
        <v>883</v>
      </c>
      <c r="D569" s="679" t="s">
        <v>1621</v>
      </c>
      <c r="E569" s="670">
        <v>44927</v>
      </c>
      <c r="F569" s="670">
        <v>45291</v>
      </c>
      <c r="G569" s="670">
        <v>44927</v>
      </c>
      <c r="H569" s="670">
        <v>45291</v>
      </c>
      <c r="I569" s="672"/>
      <c r="J569" s="672"/>
      <c r="K569" s="672"/>
      <c r="L569" s="672"/>
      <c r="M569" s="672"/>
      <c r="N569" s="672"/>
    </row>
    <row r="570" spans="2:14" ht="108">
      <c r="B570" s="701" t="s">
        <v>884</v>
      </c>
      <c r="C570" s="697" t="s">
        <v>885</v>
      </c>
      <c r="D570" s="679" t="s">
        <v>1621</v>
      </c>
      <c r="E570" s="670">
        <v>44927</v>
      </c>
      <c r="F570" s="670">
        <v>45291</v>
      </c>
      <c r="G570" s="670">
        <v>44927</v>
      </c>
      <c r="H570" s="670">
        <v>45291</v>
      </c>
      <c r="I570" s="672"/>
      <c r="J570" s="672"/>
      <c r="K570" s="672"/>
      <c r="L570" s="672"/>
      <c r="M570" s="672"/>
      <c r="N570" s="672"/>
    </row>
    <row r="571" spans="2:14" ht="162">
      <c r="B571" s="701" t="s">
        <v>886</v>
      </c>
      <c r="C571" s="697" t="s">
        <v>887</v>
      </c>
      <c r="D571" s="679" t="s">
        <v>1621</v>
      </c>
      <c r="E571" s="670">
        <v>44927</v>
      </c>
      <c r="F571" s="670">
        <v>45291</v>
      </c>
      <c r="G571" s="670">
        <v>44927</v>
      </c>
      <c r="H571" s="670">
        <v>45291</v>
      </c>
      <c r="I571" s="672"/>
      <c r="J571" s="672"/>
      <c r="K571" s="672"/>
      <c r="L571" s="672"/>
      <c r="M571" s="672"/>
      <c r="N571" s="672"/>
    </row>
    <row r="572" spans="2:14" ht="162">
      <c r="B572" s="701" t="s">
        <v>888</v>
      </c>
      <c r="C572" s="697" t="s">
        <v>889</v>
      </c>
      <c r="D572" s="679" t="s">
        <v>1621</v>
      </c>
      <c r="E572" s="670">
        <v>44927</v>
      </c>
      <c r="F572" s="670">
        <v>45291</v>
      </c>
      <c r="G572" s="670">
        <v>44927</v>
      </c>
      <c r="H572" s="670">
        <v>45291</v>
      </c>
      <c r="I572" s="672"/>
      <c r="J572" s="672"/>
      <c r="K572" s="672"/>
      <c r="L572" s="672"/>
      <c r="M572" s="672"/>
      <c r="N572" s="672"/>
    </row>
    <row r="573" spans="2:14" ht="90">
      <c r="B573" s="701" t="s">
        <v>890</v>
      </c>
      <c r="C573" s="697" t="s">
        <v>891</v>
      </c>
      <c r="D573" s="679" t="s">
        <v>1621</v>
      </c>
      <c r="E573" s="670">
        <v>44927</v>
      </c>
      <c r="F573" s="670">
        <v>45291</v>
      </c>
      <c r="G573" s="670">
        <v>44927</v>
      </c>
      <c r="H573" s="670">
        <v>45291</v>
      </c>
      <c r="I573" s="672"/>
      <c r="J573" s="672"/>
      <c r="K573" s="672"/>
      <c r="L573" s="672"/>
      <c r="M573" s="672"/>
      <c r="N573" s="672"/>
    </row>
    <row r="574" spans="2:14" ht="36">
      <c r="B574" s="701" t="s">
        <v>892</v>
      </c>
      <c r="C574" s="697" t="s">
        <v>893</v>
      </c>
      <c r="D574" s="679" t="s">
        <v>1621</v>
      </c>
      <c r="E574" s="670">
        <v>44927</v>
      </c>
      <c r="F574" s="670">
        <v>45291</v>
      </c>
      <c r="G574" s="670">
        <v>44927</v>
      </c>
      <c r="H574" s="670">
        <v>45291</v>
      </c>
      <c r="I574" s="672"/>
      <c r="J574" s="672"/>
      <c r="K574" s="672"/>
      <c r="L574" s="672"/>
      <c r="M574" s="672"/>
      <c r="N574" s="672"/>
    </row>
    <row r="575" spans="2:14" ht="144">
      <c r="B575" s="701" t="s">
        <v>894</v>
      </c>
      <c r="C575" s="697" t="s">
        <v>1623</v>
      </c>
      <c r="D575" s="679" t="s">
        <v>1621</v>
      </c>
      <c r="E575" s="670">
        <v>44927</v>
      </c>
      <c r="F575" s="670">
        <v>45291</v>
      </c>
      <c r="G575" s="670">
        <v>44927</v>
      </c>
      <c r="H575" s="670">
        <v>45291</v>
      </c>
      <c r="I575" s="672"/>
      <c r="J575" s="672"/>
      <c r="K575" s="672"/>
      <c r="L575" s="672"/>
      <c r="M575" s="672"/>
      <c r="N575" s="672"/>
    </row>
    <row r="576" spans="2:14" ht="180">
      <c r="B576" s="701" t="s">
        <v>896</v>
      </c>
      <c r="C576" s="702" t="s">
        <v>897</v>
      </c>
      <c r="D576" s="679" t="s">
        <v>1621</v>
      </c>
      <c r="E576" s="670">
        <v>44927</v>
      </c>
      <c r="F576" s="670">
        <v>45291</v>
      </c>
      <c r="G576" s="670">
        <v>44927</v>
      </c>
      <c r="H576" s="670">
        <v>45291</v>
      </c>
      <c r="I576" s="672"/>
      <c r="J576" s="672"/>
      <c r="K576" s="672"/>
      <c r="L576" s="672"/>
      <c r="M576" s="672"/>
      <c r="N576" s="672"/>
    </row>
    <row r="577" spans="2:14" ht="180">
      <c r="B577" s="701" t="s">
        <v>898</v>
      </c>
      <c r="C577" s="697" t="s">
        <v>899</v>
      </c>
      <c r="D577" s="679" t="s">
        <v>1621</v>
      </c>
      <c r="E577" s="670">
        <v>44927</v>
      </c>
      <c r="F577" s="670">
        <v>45291</v>
      </c>
      <c r="G577" s="670">
        <v>44927</v>
      </c>
      <c r="H577" s="670">
        <v>45291</v>
      </c>
      <c r="I577" s="672"/>
      <c r="J577" s="672"/>
      <c r="K577" s="672"/>
      <c r="L577" s="672"/>
      <c r="M577" s="672"/>
      <c r="N577" s="672"/>
    </row>
    <row r="578" spans="2:14" ht="69.599999999999994">
      <c r="B578" s="698" t="s">
        <v>900</v>
      </c>
      <c r="C578" s="703" t="s">
        <v>901</v>
      </c>
      <c r="D578" s="679" t="s">
        <v>1621</v>
      </c>
      <c r="E578" s="670">
        <v>44927</v>
      </c>
      <c r="F578" s="670">
        <v>45291</v>
      </c>
      <c r="G578" s="670">
        <v>44927</v>
      </c>
      <c r="H578" s="670">
        <v>45291</v>
      </c>
      <c r="I578" s="672"/>
      <c r="J578" s="672"/>
      <c r="K578" s="672"/>
      <c r="L578" s="672"/>
      <c r="M578" s="672"/>
      <c r="N578" s="672"/>
    </row>
    <row r="579" spans="2:14" ht="126">
      <c r="B579" s="701" t="s">
        <v>902</v>
      </c>
      <c r="C579" s="697" t="s">
        <v>903</v>
      </c>
      <c r="D579" s="679" t="s">
        <v>1621</v>
      </c>
      <c r="E579" s="670">
        <v>44927</v>
      </c>
      <c r="F579" s="670">
        <v>45291</v>
      </c>
      <c r="G579" s="670">
        <v>44927</v>
      </c>
      <c r="H579" s="670">
        <v>45291</v>
      </c>
      <c r="I579" s="672"/>
      <c r="J579" s="672"/>
      <c r="K579" s="672"/>
      <c r="L579" s="672"/>
      <c r="M579" s="672"/>
      <c r="N579" s="672"/>
    </row>
    <row r="580" spans="2:14" ht="72">
      <c r="B580" s="701" t="s">
        <v>904</v>
      </c>
      <c r="C580" s="697" t="s">
        <v>905</v>
      </c>
      <c r="D580" s="679" t="s">
        <v>1621</v>
      </c>
      <c r="E580" s="670">
        <v>44927</v>
      </c>
      <c r="F580" s="670">
        <v>45291</v>
      </c>
      <c r="G580" s="670">
        <v>44927</v>
      </c>
      <c r="H580" s="670">
        <v>45291</v>
      </c>
      <c r="I580" s="672"/>
      <c r="J580" s="672"/>
      <c r="K580" s="672"/>
      <c r="L580" s="672"/>
      <c r="M580" s="672"/>
      <c r="N580" s="672"/>
    </row>
    <row r="581" spans="2:14" ht="54">
      <c r="B581" s="701" t="s">
        <v>906</v>
      </c>
      <c r="C581" s="697" t="s">
        <v>907</v>
      </c>
      <c r="D581" s="679" t="s">
        <v>1621</v>
      </c>
      <c r="E581" s="670">
        <v>44927</v>
      </c>
      <c r="F581" s="670">
        <v>45291</v>
      </c>
      <c r="G581" s="670">
        <v>44927</v>
      </c>
      <c r="H581" s="670">
        <v>45291</v>
      </c>
      <c r="I581" s="672"/>
      <c r="J581" s="672"/>
      <c r="K581" s="672"/>
      <c r="L581" s="672"/>
      <c r="M581" s="672"/>
      <c r="N581" s="672"/>
    </row>
    <row r="582" spans="2:14" ht="72">
      <c r="B582" s="701" t="s">
        <v>908</v>
      </c>
      <c r="C582" s="697" t="s">
        <v>909</v>
      </c>
      <c r="D582" s="679" t="s">
        <v>1621</v>
      </c>
      <c r="E582" s="670">
        <v>44927</v>
      </c>
      <c r="F582" s="670">
        <v>45291</v>
      </c>
      <c r="G582" s="670">
        <v>44927</v>
      </c>
      <c r="H582" s="670">
        <v>45291</v>
      </c>
      <c r="I582" s="672"/>
      <c r="J582" s="672"/>
      <c r="K582" s="672"/>
      <c r="L582" s="672"/>
      <c r="M582" s="672"/>
      <c r="N582" s="672"/>
    </row>
    <row r="583" spans="2:14" ht="72">
      <c r="B583" s="701" t="s">
        <v>910</v>
      </c>
      <c r="C583" s="697" t="s">
        <v>911</v>
      </c>
      <c r="D583" s="679" t="s">
        <v>1621</v>
      </c>
      <c r="E583" s="670">
        <v>44927</v>
      </c>
      <c r="F583" s="670">
        <v>45291</v>
      </c>
      <c r="G583" s="670">
        <v>44927</v>
      </c>
      <c r="H583" s="670">
        <v>45291</v>
      </c>
      <c r="I583" s="672"/>
      <c r="J583" s="672"/>
      <c r="K583" s="672"/>
      <c r="L583" s="672"/>
      <c r="M583" s="672"/>
      <c r="N583" s="672"/>
    </row>
    <row r="584" spans="2:14" ht="108">
      <c r="B584" s="701" t="s">
        <v>912</v>
      </c>
      <c r="C584" s="697" t="s">
        <v>913</v>
      </c>
      <c r="D584" s="679" t="s">
        <v>1621</v>
      </c>
      <c r="E584" s="670">
        <v>44927</v>
      </c>
      <c r="F584" s="670">
        <v>45291</v>
      </c>
      <c r="G584" s="670">
        <v>44927</v>
      </c>
      <c r="H584" s="670">
        <v>45291</v>
      </c>
      <c r="I584" s="672"/>
      <c r="J584" s="672"/>
      <c r="K584" s="672"/>
      <c r="L584" s="672"/>
      <c r="M584" s="672"/>
      <c r="N584" s="672"/>
    </row>
    <row r="585" spans="2:14" ht="72">
      <c r="B585" s="701" t="s">
        <v>914</v>
      </c>
      <c r="C585" s="702" t="s">
        <v>658</v>
      </c>
      <c r="D585" s="679" t="s">
        <v>1621</v>
      </c>
      <c r="E585" s="670">
        <v>44927</v>
      </c>
      <c r="F585" s="670">
        <v>45291</v>
      </c>
      <c r="G585" s="670">
        <v>44927</v>
      </c>
      <c r="H585" s="670">
        <v>45291</v>
      </c>
      <c r="I585" s="672"/>
      <c r="J585" s="672"/>
      <c r="K585" s="672"/>
      <c r="L585" s="672"/>
      <c r="M585" s="672"/>
      <c r="N585" s="672"/>
    </row>
    <row r="586" spans="2:14" ht="198">
      <c r="B586" s="701" t="s">
        <v>915</v>
      </c>
      <c r="C586" s="697" t="s">
        <v>916</v>
      </c>
      <c r="D586" s="679" t="s">
        <v>1621</v>
      </c>
      <c r="E586" s="670">
        <v>44927</v>
      </c>
      <c r="F586" s="670">
        <v>45291</v>
      </c>
      <c r="G586" s="670">
        <v>44927</v>
      </c>
      <c r="H586" s="670">
        <v>45291</v>
      </c>
      <c r="I586" s="672"/>
      <c r="J586" s="672"/>
      <c r="K586" s="672"/>
      <c r="L586" s="672"/>
      <c r="M586" s="672"/>
      <c r="N586" s="672"/>
    </row>
    <row r="587" spans="2:14" ht="108">
      <c r="B587" s="701" t="s">
        <v>917</v>
      </c>
      <c r="C587" s="697" t="s">
        <v>918</v>
      </c>
      <c r="D587" s="679" t="s">
        <v>1621</v>
      </c>
      <c r="E587" s="670">
        <v>44927</v>
      </c>
      <c r="F587" s="670">
        <v>45291</v>
      </c>
      <c r="G587" s="670">
        <v>44927</v>
      </c>
      <c r="H587" s="670">
        <v>45291</v>
      </c>
      <c r="I587" s="672"/>
      <c r="J587" s="672"/>
      <c r="K587" s="672"/>
      <c r="L587" s="672"/>
      <c r="M587" s="672"/>
      <c r="N587" s="672"/>
    </row>
    <row r="588" spans="2:14" ht="108">
      <c r="B588" s="701" t="s">
        <v>919</v>
      </c>
      <c r="C588" s="697" t="s">
        <v>637</v>
      </c>
      <c r="D588" s="679" t="s">
        <v>1621</v>
      </c>
      <c r="E588" s="670">
        <v>44927</v>
      </c>
      <c r="F588" s="670">
        <v>45291</v>
      </c>
      <c r="G588" s="670">
        <v>44927</v>
      </c>
      <c r="H588" s="670">
        <v>45291</v>
      </c>
      <c r="I588" s="672"/>
      <c r="J588" s="672"/>
      <c r="K588" s="672"/>
      <c r="L588" s="672"/>
      <c r="M588" s="672"/>
      <c r="N588" s="672"/>
    </row>
    <row r="589" spans="2:14" ht="144">
      <c r="B589" s="701" t="s">
        <v>920</v>
      </c>
      <c r="C589" s="275" t="s">
        <v>921</v>
      </c>
      <c r="D589" s="679" t="s">
        <v>1621</v>
      </c>
      <c r="E589" s="670">
        <v>44927</v>
      </c>
      <c r="F589" s="670">
        <v>45291</v>
      </c>
      <c r="G589" s="670">
        <v>44927</v>
      </c>
      <c r="H589" s="670">
        <v>45291</v>
      </c>
      <c r="I589" s="672"/>
      <c r="J589" s="672"/>
      <c r="K589" s="672"/>
      <c r="L589" s="672"/>
      <c r="M589" s="672"/>
      <c r="N589" s="672"/>
    </row>
    <row r="590" spans="2:14" ht="156.6">
      <c r="B590" s="698" t="s">
        <v>922</v>
      </c>
      <c r="C590" s="703" t="s">
        <v>923</v>
      </c>
      <c r="D590" s="679" t="s">
        <v>1621</v>
      </c>
      <c r="E590" s="670">
        <v>44927</v>
      </c>
      <c r="F590" s="670">
        <v>45291</v>
      </c>
      <c r="G590" s="670">
        <v>44927</v>
      </c>
      <c r="H590" s="670">
        <v>45291</v>
      </c>
      <c r="I590" s="672"/>
      <c r="J590" s="672"/>
      <c r="K590" s="672"/>
      <c r="L590" s="672"/>
      <c r="M590" s="672"/>
      <c r="N590" s="672"/>
    </row>
    <row r="591" spans="2:14" ht="108">
      <c r="B591" s="701" t="s">
        <v>924</v>
      </c>
      <c r="C591" s="697" t="s">
        <v>925</v>
      </c>
      <c r="D591" s="679" t="s">
        <v>1621</v>
      </c>
      <c r="E591" s="670">
        <v>44927</v>
      </c>
      <c r="F591" s="670">
        <v>45291</v>
      </c>
      <c r="G591" s="670">
        <v>44927</v>
      </c>
      <c r="H591" s="670">
        <v>45291</v>
      </c>
      <c r="I591" s="672"/>
      <c r="J591" s="672"/>
      <c r="K591" s="672"/>
      <c r="L591" s="672"/>
      <c r="M591" s="672"/>
      <c r="N591" s="672"/>
    </row>
    <row r="592" spans="2:14" ht="144">
      <c r="B592" s="701" t="s">
        <v>926</v>
      </c>
      <c r="C592" s="697" t="s">
        <v>927</v>
      </c>
      <c r="D592" s="679" t="s">
        <v>1621</v>
      </c>
      <c r="E592" s="670">
        <v>44927</v>
      </c>
      <c r="F592" s="670">
        <v>45291</v>
      </c>
      <c r="G592" s="670">
        <v>44927</v>
      </c>
      <c r="H592" s="670">
        <v>45291</v>
      </c>
      <c r="I592" s="672"/>
      <c r="J592" s="672"/>
      <c r="K592" s="672"/>
      <c r="L592" s="672"/>
      <c r="M592" s="672"/>
      <c r="N592" s="672"/>
    </row>
    <row r="593" spans="2:14" ht="108">
      <c r="B593" s="701" t="s">
        <v>928</v>
      </c>
      <c r="C593" s="697" t="s">
        <v>929</v>
      </c>
      <c r="D593" s="679" t="s">
        <v>1621</v>
      </c>
      <c r="E593" s="670">
        <v>44927</v>
      </c>
      <c r="F593" s="670">
        <v>45291</v>
      </c>
      <c r="G593" s="670">
        <v>44927</v>
      </c>
      <c r="H593" s="670">
        <v>45291</v>
      </c>
      <c r="I593" s="672"/>
      <c r="J593" s="672"/>
      <c r="K593" s="672"/>
      <c r="L593" s="672"/>
      <c r="M593" s="672"/>
      <c r="N593" s="672"/>
    </row>
    <row r="594" spans="2:14" ht="180">
      <c r="B594" s="701" t="s">
        <v>930</v>
      </c>
      <c r="C594" s="697" t="s">
        <v>931</v>
      </c>
      <c r="D594" s="679" t="s">
        <v>1621</v>
      </c>
      <c r="E594" s="670">
        <v>44927</v>
      </c>
      <c r="F594" s="670">
        <v>45291</v>
      </c>
      <c r="G594" s="670">
        <v>44927</v>
      </c>
      <c r="H594" s="670">
        <v>45291</v>
      </c>
      <c r="I594" s="672"/>
      <c r="J594" s="672"/>
      <c r="K594" s="672"/>
      <c r="L594" s="672"/>
      <c r="M594" s="672"/>
      <c r="N594" s="672"/>
    </row>
    <row r="595" spans="2:14" ht="162">
      <c r="B595" s="701" t="s">
        <v>932</v>
      </c>
      <c r="C595" s="704" t="s">
        <v>933</v>
      </c>
      <c r="D595" s="679" t="s">
        <v>1621</v>
      </c>
      <c r="E595" s="670">
        <v>44927</v>
      </c>
      <c r="F595" s="670">
        <v>45291</v>
      </c>
      <c r="G595" s="670">
        <v>44927</v>
      </c>
      <c r="H595" s="670">
        <v>45291</v>
      </c>
      <c r="I595" s="672"/>
      <c r="J595" s="672"/>
      <c r="K595" s="672"/>
      <c r="L595" s="672"/>
      <c r="M595" s="672"/>
      <c r="N595" s="672"/>
    </row>
    <row r="596" spans="2:14" ht="54">
      <c r="B596" s="701" t="s">
        <v>934</v>
      </c>
      <c r="C596" s="702" t="s">
        <v>659</v>
      </c>
      <c r="D596" s="679" t="s">
        <v>1621</v>
      </c>
      <c r="E596" s="670">
        <v>44927</v>
      </c>
      <c r="F596" s="670">
        <v>45291</v>
      </c>
      <c r="G596" s="670">
        <v>44927</v>
      </c>
      <c r="H596" s="670">
        <v>45291</v>
      </c>
      <c r="I596" s="672"/>
      <c r="J596" s="672"/>
      <c r="K596" s="672"/>
      <c r="L596" s="672"/>
      <c r="M596" s="672"/>
      <c r="N596" s="672"/>
    </row>
    <row r="597" spans="2:14" ht="126">
      <c r="B597" s="701" t="s">
        <v>935</v>
      </c>
      <c r="C597" s="697" t="s">
        <v>936</v>
      </c>
      <c r="D597" s="679" t="s">
        <v>1621</v>
      </c>
      <c r="E597" s="670">
        <v>44927</v>
      </c>
      <c r="F597" s="670">
        <v>45291</v>
      </c>
      <c r="G597" s="670">
        <v>44927</v>
      </c>
      <c r="H597" s="670">
        <v>45291</v>
      </c>
      <c r="I597" s="672"/>
      <c r="J597" s="672"/>
      <c r="K597" s="672"/>
      <c r="L597" s="672"/>
      <c r="M597" s="672"/>
      <c r="N597" s="672"/>
    </row>
    <row r="598" spans="2:14" ht="54">
      <c r="B598" s="701" t="s">
        <v>937</v>
      </c>
      <c r="C598" s="697" t="s">
        <v>938</v>
      </c>
      <c r="D598" s="679" t="s">
        <v>1621</v>
      </c>
      <c r="E598" s="670">
        <v>44927</v>
      </c>
      <c r="F598" s="670">
        <v>45291</v>
      </c>
      <c r="G598" s="670">
        <v>44927</v>
      </c>
      <c r="H598" s="670">
        <v>45291</v>
      </c>
      <c r="I598" s="672"/>
      <c r="J598" s="672"/>
      <c r="K598" s="672"/>
      <c r="L598" s="672"/>
      <c r="M598" s="672"/>
      <c r="N598" s="672"/>
    </row>
    <row r="599" spans="2:14" ht="126">
      <c r="B599" s="701" t="s">
        <v>939</v>
      </c>
      <c r="C599" s="697" t="s">
        <v>940</v>
      </c>
      <c r="D599" s="679" t="s">
        <v>1621</v>
      </c>
      <c r="E599" s="670">
        <v>44927</v>
      </c>
      <c r="F599" s="670">
        <v>45291</v>
      </c>
      <c r="G599" s="670">
        <v>44927</v>
      </c>
      <c r="H599" s="670">
        <v>45291</v>
      </c>
      <c r="I599" s="672"/>
      <c r="J599" s="672"/>
      <c r="K599" s="672"/>
      <c r="L599" s="672"/>
      <c r="M599" s="672"/>
      <c r="N599" s="672"/>
    </row>
    <row r="600" spans="2:14" ht="126">
      <c r="B600" s="701" t="s">
        <v>941</v>
      </c>
      <c r="C600" s="697" t="s">
        <v>942</v>
      </c>
      <c r="D600" s="679" t="s">
        <v>1621</v>
      </c>
      <c r="E600" s="670">
        <v>44927</v>
      </c>
      <c r="F600" s="670">
        <v>45291</v>
      </c>
      <c r="G600" s="670">
        <v>44927</v>
      </c>
      <c r="H600" s="670">
        <v>45291</v>
      </c>
      <c r="I600" s="672"/>
      <c r="J600" s="672"/>
      <c r="K600" s="672"/>
      <c r="L600" s="672"/>
      <c r="M600" s="672"/>
      <c r="N600" s="672"/>
    </row>
    <row r="601" spans="2:14" ht="90">
      <c r="B601" s="701" t="s">
        <v>943</v>
      </c>
      <c r="C601" s="697" t="s">
        <v>944</v>
      </c>
      <c r="D601" s="679" t="s">
        <v>1621</v>
      </c>
      <c r="E601" s="670">
        <v>44927</v>
      </c>
      <c r="F601" s="670">
        <v>45291</v>
      </c>
      <c r="G601" s="670">
        <v>44927</v>
      </c>
      <c r="H601" s="670">
        <v>45291</v>
      </c>
      <c r="I601" s="672"/>
      <c r="J601" s="672"/>
      <c r="K601" s="672"/>
      <c r="L601" s="672"/>
      <c r="M601" s="672"/>
      <c r="N601" s="672"/>
    </row>
    <row r="602" spans="2:14" ht="52.2">
      <c r="B602" s="698" t="s">
        <v>945</v>
      </c>
      <c r="C602" s="703" t="s">
        <v>946</v>
      </c>
      <c r="D602" s="679" t="s">
        <v>1621</v>
      </c>
      <c r="E602" s="670">
        <v>44927</v>
      </c>
      <c r="F602" s="670">
        <v>45291</v>
      </c>
      <c r="G602" s="670">
        <v>44927</v>
      </c>
      <c r="H602" s="670">
        <v>45291</v>
      </c>
      <c r="I602" s="672"/>
      <c r="J602" s="672"/>
      <c r="K602" s="672"/>
      <c r="L602" s="672"/>
      <c r="M602" s="672"/>
      <c r="N602" s="672"/>
    </row>
    <row r="603" spans="2:14" ht="180">
      <c r="B603" s="701" t="s">
        <v>947</v>
      </c>
      <c r="C603" s="697" t="s">
        <v>948</v>
      </c>
      <c r="D603" s="679" t="s">
        <v>1621</v>
      </c>
      <c r="E603" s="670">
        <v>44927</v>
      </c>
      <c r="F603" s="670">
        <v>45291</v>
      </c>
      <c r="G603" s="670">
        <v>44927</v>
      </c>
      <c r="H603" s="670">
        <v>45291</v>
      </c>
      <c r="I603" s="672"/>
      <c r="J603" s="672"/>
      <c r="K603" s="672"/>
      <c r="L603" s="672"/>
      <c r="M603" s="672"/>
      <c r="N603" s="672"/>
    </row>
    <row r="604" spans="2:14" ht="108">
      <c r="B604" s="701" t="s">
        <v>949</v>
      </c>
      <c r="C604" s="697" t="s">
        <v>950</v>
      </c>
      <c r="D604" s="679" t="s">
        <v>1621</v>
      </c>
      <c r="E604" s="670">
        <v>44927</v>
      </c>
      <c r="F604" s="670">
        <v>45291</v>
      </c>
      <c r="G604" s="670">
        <v>44927</v>
      </c>
      <c r="H604" s="670">
        <v>45291</v>
      </c>
      <c r="I604" s="672"/>
      <c r="J604" s="672"/>
      <c r="K604" s="672"/>
      <c r="L604" s="672"/>
      <c r="M604" s="672"/>
      <c r="N604" s="672"/>
    </row>
    <row r="605" spans="2:14" ht="126">
      <c r="B605" s="701" t="s">
        <v>951</v>
      </c>
      <c r="C605" s="697" t="s">
        <v>952</v>
      </c>
      <c r="D605" s="679" t="s">
        <v>1621</v>
      </c>
      <c r="E605" s="670">
        <v>44927</v>
      </c>
      <c r="F605" s="670">
        <v>45291</v>
      </c>
      <c r="G605" s="670">
        <v>44927</v>
      </c>
      <c r="H605" s="670">
        <v>45291</v>
      </c>
      <c r="I605" s="672"/>
      <c r="J605" s="672"/>
      <c r="K605" s="672"/>
      <c r="L605" s="672"/>
      <c r="M605" s="672"/>
      <c r="N605" s="672"/>
    </row>
    <row r="606" spans="2:14" ht="180">
      <c r="B606" s="701" t="s">
        <v>953</v>
      </c>
      <c r="C606" s="697" t="s">
        <v>954</v>
      </c>
      <c r="D606" s="679" t="s">
        <v>1621</v>
      </c>
      <c r="E606" s="670">
        <v>44927</v>
      </c>
      <c r="F606" s="670">
        <v>45291</v>
      </c>
      <c r="G606" s="670">
        <v>44927</v>
      </c>
      <c r="H606" s="670">
        <v>45291</v>
      </c>
      <c r="I606" s="672"/>
      <c r="J606" s="672"/>
      <c r="K606" s="672"/>
      <c r="L606" s="672"/>
      <c r="M606" s="672"/>
      <c r="N606" s="672"/>
    </row>
    <row r="607" spans="2:14" ht="342">
      <c r="B607" s="701" t="s">
        <v>955</v>
      </c>
      <c r="C607" s="697" t="s">
        <v>956</v>
      </c>
      <c r="D607" s="679" t="s">
        <v>1621</v>
      </c>
      <c r="E607" s="670">
        <v>44927</v>
      </c>
      <c r="F607" s="670">
        <v>45291</v>
      </c>
      <c r="G607" s="670">
        <v>44927</v>
      </c>
      <c r="H607" s="670">
        <v>45291</v>
      </c>
      <c r="I607" s="672"/>
      <c r="J607" s="672"/>
      <c r="K607" s="672"/>
      <c r="L607" s="672"/>
      <c r="M607" s="672"/>
      <c r="N607" s="672"/>
    </row>
    <row r="608" spans="2:14" ht="270">
      <c r="B608" s="701" t="s">
        <v>957</v>
      </c>
      <c r="C608" s="697" t="s">
        <v>958</v>
      </c>
      <c r="D608" s="679" t="s">
        <v>1621</v>
      </c>
      <c r="E608" s="670">
        <v>44927</v>
      </c>
      <c r="F608" s="670">
        <v>45291</v>
      </c>
      <c r="G608" s="670">
        <v>44927</v>
      </c>
      <c r="H608" s="670">
        <v>45291</v>
      </c>
      <c r="I608" s="672"/>
      <c r="J608" s="672"/>
      <c r="K608" s="672"/>
      <c r="L608" s="672"/>
      <c r="M608" s="672"/>
      <c r="N608" s="672"/>
    </row>
    <row r="609" spans="2:14" ht="72">
      <c r="B609" s="701" t="s">
        <v>959</v>
      </c>
      <c r="C609" s="697" t="s">
        <v>960</v>
      </c>
      <c r="D609" s="679" t="s">
        <v>1621</v>
      </c>
      <c r="E609" s="670">
        <v>44927</v>
      </c>
      <c r="F609" s="670">
        <v>45291</v>
      </c>
      <c r="G609" s="670">
        <v>44927</v>
      </c>
      <c r="H609" s="670">
        <v>45291</v>
      </c>
      <c r="I609" s="672"/>
      <c r="J609" s="672"/>
      <c r="K609" s="672"/>
      <c r="L609" s="672"/>
      <c r="M609" s="672"/>
      <c r="N609" s="672"/>
    </row>
    <row r="610" spans="2:14" ht="144">
      <c r="B610" s="701" t="s">
        <v>961</v>
      </c>
      <c r="C610" s="697" t="s">
        <v>962</v>
      </c>
      <c r="D610" s="679" t="s">
        <v>1621</v>
      </c>
      <c r="E610" s="670">
        <v>44927</v>
      </c>
      <c r="F610" s="670">
        <v>45291</v>
      </c>
      <c r="G610" s="670">
        <v>44927</v>
      </c>
      <c r="H610" s="670">
        <v>45291</v>
      </c>
      <c r="I610" s="672"/>
      <c r="J610" s="672"/>
      <c r="K610" s="672"/>
      <c r="L610" s="672"/>
      <c r="M610" s="672"/>
      <c r="N610" s="672"/>
    </row>
    <row r="611" spans="2:14" ht="108">
      <c r="B611" s="701" t="s">
        <v>963</v>
      </c>
      <c r="C611" s="697" t="s">
        <v>964</v>
      </c>
      <c r="D611" s="679" t="s">
        <v>1621</v>
      </c>
      <c r="E611" s="670">
        <v>44927</v>
      </c>
      <c r="F611" s="670">
        <v>45291</v>
      </c>
      <c r="G611" s="670">
        <v>44927</v>
      </c>
      <c r="H611" s="670">
        <v>45291</v>
      </c>
      <c r="I611" s="672"/>
      <c r="J611" s="672"/>
      <c r="K611" s="672"/>
      <c r="L611" s="672"/>
      <c r="M611" s="672"/>
      <c r="N611" s="672"/>
    </row>
    <row r="612" spans="2:14" ht="306">
      <c r="B612" s="701" t="s">
        <v>965</v>
      </c>
      <c r="C612" s="697" t="s">
        <v>966</v>
      </c>
      <c r="D612" s="679" t="s">
        <v>1621</v>
      </c>
      <c r="E612" s="670">
        <v>44927</v>
      </c>
      <c r="F612" s="670">
        <v>45291</v>
      </c>
      <c r="G612" s="670">
        <v>44927</v>
      </c>
      <c r="H612" s="670">
        <v>45291</v>
      </c>
      <c r="I612" s="672"/>
      <c r="J612" s="672"/>
      <c r="K612" s="672"/>
      <c r="L612" s="672"/>
      <c r="M612" s="672"/>
      <c r="N612" s="672"/>
    </row>
    <row r="613" spans="2:14" ht="126">
      <c r="B613" s="701" t="s">
        <v>967</v>
      </c>
      <c r="C613" s="697" t="s">
        <v>968</v>
      </c>
      <c r="D613" s="679" t="s">
        <v>1621</v>
      </c>
      <c r="E613" s="670">
        <v>44927</v>
      </c>
      <c r="F613" s="670">
        <v>45291</v>
      </c>
      <c r="G613" s="670">
        <v>44927</v>
      </c>
      <c r="H613" s="670">
        <v>45291</v>
      </c>
      <c r="I613" s="672"/>
      <c r="J613" s="672"/>
      <c r="K613" s="672"/>
      <c r="L613" s="672"/>
      <c r="M613" s="672"/>
      <c r="N613" s="672"/>
    </row>
    <row r="614" spans="2:14" ht="234">
      <c r="B614" s="701" t="s">
        <v>969</v>
      </c>
      <c r="C614" s="697" t="s">
        <v>970</v>
      </c>
      <c r="D614" s="679" t="s">
        <v>1621</v>
      </c>
      <c r="E614" s="670">
        <v>44927</v>
      </c>
      <c r="F614" s="670">
        <v>45291</v>
      </c>
      <c r="G614" s="670">
        <v>44927</v>
      </c>
      <c r="H614" s="670">
        <v>45291</v>
      </c>
      <c r="I614" s="672"/>
      <c r="J614" s="672"/>
      <c r="K614" s="672"/>
      <c r="L614" s="672"/>
      <c r="M614" s="672"/>
      <c r="N614" s="672"/>
    </row>
    <row r="615" spans="2:14" ht="108">
      <c r="B615" s="701" t="s">
        <v>971</v>
      </c>
      <c r="C615" s="697" t="s">
        <v>972</v>
      </c>
      <c r="D615" s="679" t="s">
        <v>1621</v>
      </c>
      <c r="E615" s="670">
        <v>44927</v>
      </c>
      <c r="F615" s="670">
        <v>45291</v>
      </c>
      <c r="G615" s="670">
        <v>44927</v>
      </c>
      <c r="H615" s="670">
        <v>45291</v>
      </c>
      <c r="I615" s="672"/>
      <c r="J615" s="672"/>
      <c r="K615" s="672"/>
      <c r="L615" s="672"/>
      <c r="M615" s="672"/>
      <c r="N615" s="672"/>
    </row>
    <row r="616" spans="2:14" ht="162">
      <c r="B616" s="701" t="s">
        <v>973</v>
      </c>
      <c r="C616" s="697" t="s">
        <v>974</v>
      </c>
      <c r="D616" s="679" t="s">
        <v>1621</v>
      </c>
      <c r="E616" s="670">
        <v>44927</v>
      </c>
      <c r="F616" s="670">
        <v>45291</v>
      </c>
      <c r="G616" s="670">
        <v>44927</v>
      </c>
      <c r="H616" s="670">
        <v>45291</v>
      </c>
      <c r="I616" s="672"/>
      <c r="J616" s="672"/>
      <c r="K616" s="672"/>
      <c r="L616" s="672"/>
      <c r="M616" s="672"/>
      <c r="N616" s="672"/>
    </row>
    <row r="617" spans="2:14" ht="198">
      <c r="B617" s="701" t="s">
        <v>975</v>
      </c>
      <c r="C617" s="697" t="s">
        <v>976</v>
      </c>
      <c r="D617" s="679" t="s">
        <v>1621</v>
      </c>
      <c r="E617" s="670">
        <v>44927</v>
      </c>
      <c r="F617" s="670">
        <v>45291</v>
      </c>
      <c r="G617" s="670">
        <v>44927</v>
      </c>
      <c r="H617" s="670">
        <v>45291</v>
      </c>
      <c r="I617" s="672"/>
      <c r="J617" s="672"/>
      <c r="K617" s="672"/>
      <c r="L617" s="672"/>
      <c r="M617" s="672"/>
      <c r="N617" s="672"/>
    </row>
    <row r="618" spans="2:14" ht="72">
      <c r="B618" s="701" t="s">
        <v>977</v>
      </c>
      <c r="C618" s="697" t="s">
        <v>978</v>
      </c>
      <c r="D618" s="679" t="s">
        <v>1621</v>
      </c>
      <c r="E618" s="670">
        <v>44927</v>
      </c>
      <c r="F618" s="670">
        <v>45291</v>
      </c>
      <c r="G618" s="670">
        <v>44927</v>
      </c>
      <c r="H618" s="670">
        <v>45291</v>
      </c>
      <c r="I618" s="672"/>
      <c r="J618" s="672"/>
      <c r="K618" s="672"/>
      <c r="L618" s="672"/>
      <c r="M618" s="672"/>
      <c r="N618" s="672"/>
    </row>
    <row r="619" spans="2:14" ht="52.2">
      <c r="B619" s="698" t="s">
        <v>979</v>
      </c>
      <c r="C619" s="668" t="s">
        <v>980</v>
      </c>
      <c r="D619" s="679" t="s">
        <v>1621</v>
      </c>
      <c r="E619" s="670">
        <v>44927</v>
      </c>
      <c r="F619" s="670">
        <v>45291</v>
      </c>
      <c r="G619" s="670">
        <v>44927</v>
      </c>
      <c r="H619" s="670">
        <v>45291</v>
      </c>
      <c r="I619" s="672"/>
      <c r="J619" s="672"/>
      <c r="K619" s="672"/>
      <c r="L619" s="672"/>
      <c r="M619" s="672"/>
      <c r="N619" s="672"/>
    </row>
    <row r="620" spans="2:14" ht="108">
      <c r="B620" s="701" t="s">
        <v>981</v>
      </c>
      <c r="C620" s="697" t="s">
        <v>982</v>
      </c>
      <c r="D620" s="679" t="s">
        <v>1621</v>
      </c>
      <c r="E620" s="670">
        <v>44927</v>
      </c>
      <c r="F620" s="670">
        <v>45291</v>
      </c>
      <c r="G620" s="670">
        <v>44927</v>
      </c>
      <c r="H620" s="670">
        <v>45291</v>
      </c>
      <c r="I620" s="672"/>
      <c r="J620" s="672"/>
      <c r="K620" s="672"/>
      <c r="L620" s="672"/>
      <c r="M620" s="672"/>
      <c r="N620" s="672"/>
    </row>
    <row r="621" spans="2:14" ht="108">
      <c r="B621" s="701" t="s">
        <v>983</v>
      </c>
      <c r="C621" s="697" t="s">
        <v>984</v>
      </c>
      <c r="D621" s="679" t="s">
        <v>1621</v>
      </c>
      <c r="E621" s="670">
        <v>44927</v>
      </c>
      <c r="F621" s="670">
        <v>45291</v>
      </c>
      <c r="G621" s="670">
        <v>44927</v>
      </c>
      <c r="H621" s="670">
        <v>45291</v>
      </c>
      <c r="I621" s="672"/>
      <c r="J621" s="672"/>
      <c r="K621" s="672"/>
      <c r="L621" s="672"/>
      <c r="M621" s="672"/>
      <c r="N621" s="672"/>
    </row>
    <row r="622" spans="2:14" ht="126">
      <c r="B622" s="701" t="s">
        <v>985</v>
      </c>
      <c r="C622" s="697" t="s">
        <v>986</v>
      </c>
      <c r="D622" s="679" t="s">
        <v>1621</v>
      </c>
      <c r="E622" s="670">
        <v>44927</v>
      </c>
      <c r="F622" s="670">
        <v>45291</v>
      </c>
      <c r="G622" s="670">
        <v>44927</v>
      </c>
      <c r="H622" s="670">
        <v>45291</v>
      </c>
      <c r="I622" s="672"/>
      <c r="J622" s="672"/>
      <c r="K622" s="672"/>
      <c r="L622" s="672"/>
      <c r="M622" s="672"/>
      <c r="N622" s="672"/>
    </row>
    <row r="623" spans="2:14" ht="108">
      <c r="B623" s="701" t="s">
        <v>987</v>
      </c>
      <c r="C623" s="702" t="s">
        <v>663</v>
      </c>
      <c r="D623" s="679" t="s">
        <v>1621</v>
      </c>
      <c r="E623" s="670">
        <v>44927</v>
      </c>
      <c r="F623" s="670">
        <v>45291</v>
      </c>
      <c r="G623" s="670">
        <v>44927</v>
      </c>
      <c r="H623" s="670">
        <v>45291</v>
      </c>
      <c r="I623" s="672"/>
      <c r="J623" s="672"/>
      <c r="K623" s="672"/>
      <c r="L623" s="672"/>
      <c r="M623" s="672"/>
      <c r="N623" s="672"/>
    </row>
    <row r="624" spans="2:14" ht="54">
      <c r="B624" s="701" t="s">
        <v>988</v>
      </c>
      <c r="C624" s="697" t="s">
        <v>989</v>
      </c>
      <c r="D624" s="679" t="s">
        <v>1621</v>
      </c>
      <c r="E624" s="670">
        <v>44927</v>
      </c>
      <c r="F624" s="670">
        <v>45291</v>
      </c>
      <c r="G624" s="670">
        <v>44927</v>
      </c>
      <c r="H624" s="670">
        <v>45291</v>
      </c>
      <c r="I624" s="672"/>
      <c r="J624" s="672"/>
      <c r="K624" s="672"/>
      <c r="L624" s="672"/>
      <c r="M624" s="672"/>
      <c r="N624" s="672"/>
    </row>
    <row r="625" spans="2:14" ht="90">
      <c r="B625" s="701" t="s">
        <v>990</v>
      </c>
      <c r="C625" s="697" t="s">
        <v>991</v>
      </c>
      <c r="D625" s="679" t="s">
        <v>1621</v>
      </c>
      <c r="E625" s="670">
        <v>44927</v>
      </c>
      <c r="F625" s="670">
        <v>45291</v>
      </c>
      <c r="G625" s="670">
        <v>44927</v>
      </c>
      <c r="H625" s="670">
        <v>45291</v>
      </c>
      <c r="I625" s="672"/>
      <c r="J625" s="672"/>
      <c r="K625" s="672"/>
      <c r="L625" s="672"/>
      <c r="M625" s="672"/>
      <c r="N625" s="672"/>
    </row>
    <row r="626" spans="2:14" ht="90">
      <c r="B626" s="701" t="s">
        <v>992</v>
      </c>
      <c r="C626" s="697" t="s">
        <v>993</v>
      </c>
      <c r="D626" s="679" t="s">
        <v>1621</v>
      </c>
      <c r="E626" s="670">
        <v>44927</v>
      </c>
      <c r="F626" s="670">
        <v>45291</v>
      </c>
      <c r="G626" s="670">
        <v>44927</v>
      </c>
      <c r="H626" s="670">
        <v>45291</v>
      </c>
      <c r="I626" s="672"/>
      <c r="J626" s="672"/>
      <c r="K626" s="672"/>
      <c r="L626" s="672"/>
      <c r="M626" s="672"/>
      <c r="N626" s="672"/>
    </row>
    <row r="627" spans="2:14" ht="198">
      <c r="B627" s="701" t="s">
        <v>994</v>
      </c>
      <c r="C627" s="697" t="s">
        <v>995</v>
      </c>
      <c r="D627" s="679" t="s">
        <v>1621</v>
      </c>
      <c r="E627" s="670">
        <v>44927</v>
      </c>
      <c r="F627" s="670">
        <v>45291</v>
      </c>
      <c r="G627" s="670">
        <v>44927</v>
      </c>
      <c r="H627" s="670">
        <v>45291</v>
      </c>
      <c r="I627" s="672"/>
      <c r="J627" s="672"/>
      <c r="K627" s="672"/>
      <c r="L627" s="672"/>
      <c r="M627" s="672"/>
      <c r="N627" s="672"/>
    </row>
    <row r="628" spans="2:14" ht="144">
      <c r="B628" s="701" t="s">
        <v>996</v>
      </c>
      <c r="C628" s="697" t="s">
        <v>997</v>
      </c>
      <c r="D628" s="679" t="s">
        <v>1621</v>
      </c>
      <c r="E628" s="670">
        <v>44927</v>
      </c>
      <c r="F628" s="670">
        <v>45291</v>
      </c>
      <c r="G628" s="670">
        <v>44927</v>
      </c>
      <c r="H628" s="670">
        <v>45291</v>
      </c>
      <c r="I628" s="672"/>
      <c r="J628" s="672"/>
      <c r="K628" s="672"/>
      <c r="L628" s="672"/>
      <c r="M628" s="672"/>
      <c r="N628" s="672"/>
    </row>
    <row r="629" spans="2:14" ht="126">
      <c r="B629" s="701" t="s">
        <v>998</v>
      </c>
      <c r="C629" s="697" t="s">
        <v>999</v>
      </c>
      <c r="D629" s="679" t="s">
        <v>1621</v>
      </c>
      <c r="E629" s="670">
        <v>44927</v>
      </c>
      <c r="F629" s="670">
        <v>45291</v>
      </c>
      <c r="G629" s="670">
        <v>44927</v>
      </c>
      <c r="H629" s="670">
        <v>45291</v>
      </c>
      <c r="I629" s="672"/>
      <c r="J629" s="672"/>
      <c r="K629" s="672"/>
      <c r="L629" s="672"/>
      <c r="M629" s="672"/>
      <c r="N629" s="672"/>
    </row>
    <row r="630" spans="2:14" ht="72">
      <c r="B630" s="701" t="s">
        <v>1000</v>
      </c>
      <c r="C630" s="697" t="s">
        <v>1001</v>
      </c>
      <c r="D630" s="679" t="s">
        <v>1621</v>
      </c>
      <c r="E630" s="670">
        <v>44927</v>
      </c>
      <c r="F630" s="670">
        <v>45291</v>
      </c>
      <c r="G630" s="670">
        <v>44927</v>
      </c>
      <c r="H630" s="670">
        <v>45291</v>
      </c>
      <c r="I630" s="672"/>
      <c r="J630" s="672"/>
      <c r="K630" s="672"/>
      <c r="L630" s="672"/>
      <c r="M630" s="672"/>
      <c r="N630" s="672"/>
    </row>
    <row r="631" spans="2:14" ht="72">
      <c r="B631" s="701" t="s">
        <v>1002</v>
      </c>
      <c r="C631" s="697" t="s">
        <v>1003</v>
      </c>
      <c r="D631" s="679" t="s">
        <v>1621</v>
      </c>
      <c r="E631" s="670">
        <v>44927</v>
      </c>
      <c r="F631" s="670">
        <v>45291</v>
      </c>
      <c r="G631" s="670">
        <v>44927</v>
      </c>
      <c r="H631" s="670">
        <v>45291</v>
      </c>
      <c r="I631" s="672"/>
      <c r="J631" s="672"/>
      <c r="K631" s="672"/>
      <c r="L631" s="672"/>
      <c r="M631" s="672"/>
      <c r="N631" s="672"/>
    </row>
    <row r="632" spans="2:14" ht="54">
      <c r="B632" s="701" t="s">
        <v>1004</v>
      </c>
      <c r="C632" s="697" t="s">
        <v>1005</v>
      </c>
      <c r="D632" s="679" t="s">
        <v>1621</v>
      </c>
      <c r="E632" s="670">
        <v>44927</v>
      </c>
      <c r="F632" s="670">
        <v>45291</v>
      </c>
      <c r="G632" s="670">
        <v>44927</v>
      </c>
      <c r="H632" s="670">
        <v>45291</v>
      </c>
      <c r="I632" s="672"/>
      <c r="J632" s="672"/>
      <c r="K632" s="672"/>
      <c r="L632" s="672"/>
      <c r="M632" s="672"/>
      <c r="N632" s="672"/>
    </row>
    <row r="633" spans="2:14" ht="108">
      <c r="B633" s="701" t="s">
        <v>1006</v>
      </c>
      <c r="C633" s="697" t="s">
        <v>1007</v>
      </c>
      <c r="D633" s="679" t="s">
        <v>1621</v>
      </c>
      <c r="E633" s="670">
        <v>44927</v>
      </c>
      <c r="F633" s="670">
        <v>45291</v>
      </c>
      <c r="G633" s="670">
        <v>44927</v>
      </c>
      <c r="H633" s="670">
        <v>45291</v>
      </c>
      <c r="I633" s="672"/>
      <c r="J633" s="672"/>
      <c r="K633" s="672"/>
      <c r="L633" s="672"/>
      <c r="M633" s="672"/>
      <c r="N633" s="672"/>
    </row>
    <row r="634" spans="2:14" ht="126">
      <c r="B634" s="701" t="s">
        <v>1008</v>
      </c>
      <c r="C634" s="697" t="s">
        <v>1009</v>
      </c>
      <c r="D634" s="679" t="s">
        <v>1621</v>
      </c>
      <c r="E634" s="670">
        <v>44927</v>
      </c>
      <c r="F634" s="670">
        <v>45291</v>
      </c>
      <c r="G634" s="670">
        <v>44927</v>
      </c>
      <c r="H634" s="670">
        <v>45291</v>
      </c>
      <c r="I634" s="672"/>
      <c r="J634" s="672"/>
      <c r="K634" s="672"/>
      <c r="L634" s="672"/>
      <c r="M634" s="672"/>
      <c r="N634" s="672"/>
    </row>
    <row r="635" spans="2:14" ht="90">
      <c r="B635" s="701" t="s">
        <v>1010</v>
      </c>
      <c r="C635" s="697" t="s">
        <v>1011</v>
      </c>
      <c r="D635" s="679" t="s">
        <v>1621</v>
      </c>
      <c r="E635" s="670">
        <v>44927</v>
      </c>
      <c r="F635" s="670">
        <v>45291</v>
      </c>
      <c r="G635" s="670">
        <v>44927</v>
      </c>
      <c r="H635" s="670">
        <v>45291</v>
      </c>
      <c r="I635" s="672"/>
      <c r="J635" s="672"/>
      <c r="K635" s="672"/>
      <c r="L635" s="672"/>
      <c r="M635" s="672"/>
      <c r="N635" s="672"/>
    </row>
    <row r="636" spans="2:14" ht="56.4" customHeight="1">
      <c r="B636" s="705" t="s">
        <v>242</v>
      </c>
      <c r="C636" s="668" t="s">
        <v>1012</v>
      </c>
      <c r="D636" s="679" t="s">
        <v>1621</v>
      </c>
      <c r="E636" s="670">
        <v>44927</v>
      </c>
      <c r="F636" s="670">
        <v>45291</v>
      </c>
      <c r="G636" s="670">
        <v>44927</v>
      </c>
      <c r="H636" s="670">
        <v>45291</v>
      </c>
      <c r="I636" s="675" t="s">
        <v>879</v>
      </c>
      <c r="J636" s="675" t="s">
        <v>879</v>
      </c>
      <c r="K636" s="675" t="s">
        <v>879</v>
      </c>
      <c r="L636" s="672"/>
      <c r="M636" s="672"/>
      <c r="N636" s="672"/>
    </row>
    <row r="637" spans="2:14" ht="70.2">
      <c r="B637" s="698" t="s">
        <v>243</v>
      </c>
      <c r="C637" s="699" t="s">
        <v>1014</v>
      </c>
      <c r="D637" s="679" t="s">
        <v>1621</v>
      </c>
      <c r="E637" s="670">
        <v>44927</v>
      </c>
      <c r="F637" s="670">
        <v>45291</v>
      </c>
      <c r="G637" s="670">
        <v>44927</v>
      </c>
      <c r="H637" s="670">
        <v>45291</v>
      </c>
      <c r="I637" s="672"/>
      <c r="J637" s="672"/>
      <c r="K637" s="672"/>
      <c r="L637" s="672"/>
      <c r="M637" s="672"/>
      <c r="N637" s="672"/>
    </row>
    <row r="638" spans="2:14" ht="108">
      <c r="B638" s="701" t="s">
        <v>1015</v>
      </c>
      <c r="C638" s="697" t="s">
        <v>1016</v>
      </c>
      <c r="D638" s="679" t="s">
        <v>1621</v>
      </c>
      <c r="E638" s="670">
        <v>44927</v>
      </c>
      <c r="F638" s="670">
        <v>45291</v>
      </c>
      <c r="G638" s="670">
        <v>44927</v>
      </c>
      <c r="H638" s="670">
        <v>45291</v>
      </c>
      <c r="I638" s="672"/>
      <c r="J638" s="672"/>
      <c r="K638" s="672"/>
      <c r="L638" s="672"/>
      <c r="M638" s="672"/>
      <c r="N638" s="672"/>
    </row>
    <row r="639" spans="2:14" ht="90">
      <c r="B639" s="701" t="s">
        <v>1017</v>
      </c>
      <c r="C639" s="697" t="s">
        <v>1018</v>
      </c>
      <c r="D639" s="679" t="s">
        <v>1621</v>
      </c>
      <c r="E639" s="670">
        <v>44927</v>
      </c>
      <c r="F639" s="670">
        <v>45291</v>
      </c>
      <c r="G639" s="670">
        <v>44927</v>
      </c>
      <c r="H639" s="670">
        <v>45291</v>
      </c>
      <c r="I639" s="672"/>
      <c r="J639" s="672"/>
      <c r="K639" s="672"/>
      <c r="L639" s="672"/>
      <c r="M639" s="672"/>
      <c r="N639" s="672"/>
    </row>
    <row r="640" spans="2:14" ht="90">
      <c r="B640" s="701" t="s">
        <v>1019</v>
      </c>
      <c r="C640" s="697" t="s">
        <v>1020</v>
      </c>
      <c r="D640" s="679" t="s">
        <v>1621</v>
      </c>
      <c r="E640" s="670">
        <v>44927</v>
      </c>
      <c r="F640" s="670">
        <v>45291</v>
      </c>
      <c r="G640" s="670">
        <v>44927</v>
      </c>
      <c r="H640" s="670">
        <v>45291</v>
      </c>
      <c r="I640" s="672"/>
      <c r="J640" s="672"/>
      <c r="K640" s="672"/>
      <c r="L640" s="672"/>
      <c r="M640" s="672"/>
      <c r="N640" s="672"/>
    </row>
    <row r="641" spans="2:14" ht="162">
      <c r="B641" s="701" t="s">
        <v>1021</v>
      </c>
      <c r="C641" s="697" t="s">
        <v>1022</v>
      </c>
      <c r="D641" s="679" t="s">
        <v>1621</v>
      </c>
      <c r="E641" s="670">
        <v>44927</v>
      </c>
      <c r="F641" s="670">
        <v>45291</v>
      </c>
      <c r="G641" s="670">
        <v>44927</v>
      </c>
      <c r="H641" s="670">
        <v>45291</v>
      </c>
      <c r="I641" s="672"/>
      <c r="J641" s="672"/>
      <c r="K641" s="672"/>
      <c r="L641" s="672"/>
      <c r="M641" s="672"/>
      <c r="N641" s="672"/>
    </row>
    <row r="642" spans="2:14" ht="87">
      <c r="B642" s="698" t="s">
        <v>244</v>
      </c>
      <c r="C642" s="668" t="s">
        <v>1023</v>
      </c>
      <c r="D642" s="679" t="s">
        <v>1621</v>
      </c>
      <c r="E642" s="670">
        <v>44927</v>
      </c>
      <c r="F642" s="670">
        <v>45291</v>
      </c>
      <c r="G642" s="670">
        <v>44927</v>
      </c>
      <c r="H642" s="670">
        <v>45291</v>
      </c>
      <c r="I642" s="672"/>
      <c r="J642" s="672"/>
      <c r="K642" s="672"/>
      <c r="L642" s="672"/>
      <c r="M642" s="672"/>
      <c r="N642" s="672"/>
    </row>
    <row r="643" spans="2:14" ht="144">
      <c r="B643" s="701" t="s">
        <v>1024</v>
      </c>
      <c r="C643" s="704" t="s">
        <v>1025</v>
      </c>
      <c r="D643" s="679" t="s">
        <v>1621</v>
      </c>
      <c r="E643" s="670">
        <v>44927</v>
      </c>
      <c r="F643" s="670">
        <v>45291</v>
      </c>
      <c r="G643" s="670">
        <v>44927</v>
      </c>
      <c r="H643" s="670">
        <v>45291</v>
      </c>
      <c r="I643" s="672"/>
      <c r="J643" s="672"/>
      <c r="K643" s="672"/>
      <c r="L643" s="672"/>
      <c r="M643" s="672"/>
      <c r="N643" s="672"/>
    </row>
    <row r="644" spans="2:14" ht="87">
      <c r="B644" s="698" t="s">
        <v>245</v>
      </c>
      <c r="C644" s="668" t="s">
        <v>1026</v>
      </c>
      <c r="D644" s="679" t="s">
        <v>1621</v>
      </c>
      <c r="E644" s="670">
        <v>44927</v>
      </c>
      <c r="F644" s="670">
        <v>45291</v>
      </c>
      <c r="G644" s="670">
        <v>44927</v>
      </c>
      <c r="H644" s="670">
        <v>45291</v>
      </c>
      <c r="I644" s="672"/>
      <c r="J644" s="672"/>
      <c r="K644" s="672"/>
      <c r="L644" s="672"/>
      <c r="M644" s="672"/>
      <c r="N644" s="672"/>
    </row>
    <row r="645" spans="2:14" ht="180">
      <c r="B645" s="701" t="s">
        <v>1027</v>
      </c>
      <c r="C645" s="697" t="s">
        <v>1028</v>
      </c>
      <c r="D645" s="679" t="s">
        <v>1621</v>
      </c>
      <c r="E645" s="670">
        <v>44927</v>
      </c>
      <c r="F645" s="670">
        <v>45291</v>
      </c>
      <c r="G645" s="670">
        <v>44927</v>
      </c>
      <c r="H645" s="670">
        <v>45291</v>
      </c>
      <c r="I645" s="672"/>
      <c r="J645" s="672"/>
      <c r="K645" s="672"/>
      <c r="L645" s="672"/>
      <c r="M645" s="672"/>
      <c r="N645" s="672"/>
    </row>
    <row r="646" spans="2:14" ht="105">
      <c r="B646" s="698" t="s">
        <v>1029</v>
      </c>
      <c r="C646" s="699" t="s">
        <v>1030</v>
      </c>
      <c r="D646" s="679" t="s">
        <v>1621</v>
      </c>
      <c r="E646" s="670">
        <v>44927</v>
      </c>
      <c r="F646" s="670">
        <v>45291</v>
      </c>
      <c r="G646" s="670">
        <v>44927</v>
      </c>
      <c r="H646" s="670">
        <v>45291</v>
      </c>
      <c r="I646" s="672"/>
      <c r="J646" s="672"/>
      <c r="K646" s="672"/>
      <c r="L646" s="672"/>
      <c r="M646" s="672"/>
      <c r="N646" s="672"/>
    </row>
    <row r="647" spans="2:14" ht="126">
      <c r="B647" s="701" t="s">
        <v>1031</v>
      </c>
      <c r="C647" s="697" t="s">
        <v>1032</v>
      </c>
      <c r="D647" s="679" t="s">
        <v>1621</v>
      </c>
      <c r="E647" s="670">
        <v>44927</v>
      </c>
      <c r="F647" s="670">
        <v>45291</v>
      </c>
      <c r="G647" s="670">
        <v>44927</v>
      </c>
      <c r="H647" s="670">
        <v>45291</v>
      </c>
      <c r="I647" s="672"/>
      <c r="J647" s="672"/>
      <c r="K647" s="672"/>
      <c r="L647" s="672"/>
      <c r="M647" s="672"/>
      <c r="N647" s="672"/>
    </row>
    <row r="648" spans="2:14" ht="180">
      <c r="B648" s="701" t="s">
        <v>1033</v>
      </c>
      <c r="C648" s="697" t="s">
        <v>1034</v>
      </c>
      <c r="D648" s="679" t="s">
        <v>1621</v>
      </c>
      <c r="E648" s="670">
        <v>44927</v>
      </c>
      <c r="F648" s="670">
        <v>45291</v>
      </c>
      <c r="G648" s="670">
        <v>44927</v>
      </c>
      <c r="H648" s="670">
        <v>45291</v>
      </c>
      <c r="I648" s="672"/>
      <c r="J648" s="672"/>
      <c r="K648" s="672"/>
      <c r="L648" s="672"/>
      <c r="M648" s="672"/>
      <c r="N648" s="672"/>
    </row>
    <row r="649" spans="2:14" ht="72">
      <c r="B649" s="701" t="s">
        <v>1035</v>
      </c>
      <c r="C649" s="697" t="s">
        <v>1036</v>
      </c>
      <c r="D649" s="679" t="s">
        <v>1621</v>
      </c>
      <c r="E649" s="670">
        <v>44927</v>
      </c>
      <c r="F649" s="670">
        <v>45291</v>
      </c>
      <c r="G649" s="670">
        <v>44927</v>
      </c>
      <c r="H649" s="670">
        <v>45291</v>
      </c>
      <c r="I649" s="672"/>
      <c r="J649" s="672"/>
      <c r="K649" s="672"/>
      <c r="L649" s="672"/>
      <c r="M649" s="672"/>
      <c r="N649" s="672"/>
    </row>
    <row r="650" spans="2:14" ht="180">
      <c r="B650" s="701" t="s">
        <v>1037</v>
      </c>
      <c r="C650" s="697" t="s">
        <v>1038</v>
      </c>
      <c r="D650" s="679" t="s">
        <v>1621</v>
      </c>
      <c r="E650" s="670">
        <v>44927</v>
      </c>
      <c r="F650" s="670">
        <v>45291</v>
      </c>
      <c r="G650" s="670">
        <v>44927</v>
      </c>
      <c r="H650" s="670">
        <v>45291</v>
      </c>
      <c r="I650" s="672"/>
      <c r="J650" s="672"/>
      <c r="K650" s="672"/>
      <c r="L650" s="672"/>
      <c r="M650" s="672"/>
      <c r="N650" s="672"/>
    </row>
    <row r="651" spans="2:14" ht="90">
      <c r="B651" s="701" t="s">
        <v>1039</v>
      </c>
      <c r="C651" s="697" t="s">
        <v>1040</v>
      </c>
      <c r="D651" s="679" t="s">
        <v>1621</v>
      </c>
      <c r="E651" s="670">
        <v>44927</v>
      </c>
      <c r="F651" s="670">
        <v>45291</v>
      </c>
      <c r="G651" s="670">
        <v>44927</v>
      </c>
      <c r="H651" s="670">
        <v>45291</v>
      </c>
      <c r="I651" s="672"/>
      <c r="J651" s="672"/>
      <c r="K651" s="672"/>
      <c r="L651" s="672"/>
      <c r="M651" s="672"/>
      <c r="N651" s="672"/>
    </row>
    <row r="652" spans="2:14" ht="52.8">
      <c r="B652" s="698" t="s">
        <v>1041</v>
      </c>
      <c r="C652" s="699" t="s">
        <v>1042</v>
      </c>
      <c r="D652" s="679" t="s">
        <v>1621</v>
      </c>
      <c r="E652" s="670">
        <v>44927</v>
      </c>
      <c r="F652" s="670">
        <v>45291</v>
      </c>
      <c r="G652" s="670">
        <v>44927</v>
      </c>
      <c r="H652" s="670">
        <v>45291</v>
      </c>
      <c r="I652" s="672"/>
      <c r="J652" s="672"/>
      <c r="K652" s="672"/>
      <c r="L652" s="672"/>
      <c r="M652" s="672"/>
      <c r="N652" s="672"/>
    </row>
    <row r="653" spans="2:14" ht="54">
      <c r="B653" s="701" t="s">
        <v>1043</v>
      </c>
      <c r="C653" s="697" t="s">
        <v>1044</v>
      </c>
      <c r="D653" s="679" t="s">
        <v>1621</v>
      </c>
      <c r="E653" s="670">
        <v>44927</v>
      </c>
      <c r="F653" s="670">
        <v>45291</v>
      </c>
      <c r="G653" s="670">
        <v>44927</v>
      </c>
      <c r="H653" s="670">
        <v>45291</v>
      </c>
      <c r="I653" s="672"/>
      <c r="J653" s="672"/>
      <c r="K653" s="672"/>
      <c r="L653" s="672"/>
      <c r="M653" s="672"/>
      <c r="N653" s="672"/>
    </row>
    <row r="654" spans="2:14" ht="108">
      <c r="B654" s="701" t="s">
        <v>1045</v>
      </c>
      <c r="C654" s="697" t="s">
        <v>1046</v>
      </c>
      <c r="D654" s="679" t="s">
        <v>1621</v>
      </c>
      <c r="E654" s="670">
        <v>44927</v>
      </c>
      <c r="F654" s="670">
        <v>45291</v>
      </c>
      <c r="G654" s="670">
        <v>44927</v>
      </c>
      <c r="H654" s="670">
        <v>45291</v>
      </c>
      <c r="I654" s="672"/>
      <c r="J654" s="672"/>
      <c r="K654" s="672"/>
      <c r="L654" s="672"/>
      <c r="M654" s="672"/>
      <c r="N654" s="672"/>
    </row>
    <row r="655" spans="2:14" ht="54">
      <c r="B655" s="701" t="s">
        <v>1047</v>
      </c>
      <c r="C655" s="697" t="s">
        <v>1048</v>
      </c>
      <c r="D655" s="679" t="s">
        <v>1621</v>
      </c>
      <c r="E655" s="670">
        <v>44927</v>
      </c>
      <c r="F655" s="670">
        <v>45291</v>
      </c>
      <c r="G655" s="670">
        <v>44927</v>
      </c>
      <c r="H655" s="670">
        <v>45291</v>
      </c>
      <c r="I655" s="672"/>
      <c r="J655" s="672"/>
      <c r="K655" s="672"/>
      <c r="L655" s="672"/>
      <c r="M655" s="672"/>
      <c r="N655" s="672"/>
    </row>
    <row r="656" spans="2:14" ht="87.6">
      <c r="B656" s="698" t="s">
        <v>1049</v>
      </c>
      <c r="C656" s="699" t="s">
        <v>1050</v>
      </c>
      <c r="D656" s="679" t="s">
        <v>1621</v>
      </c>
      <c r="E656" s="670">
        <v>44927</v>
      </c>
      <c r="F656" s="670">
        <v>45291</v>
      </c>
      <c r="G656" s="670">
        <v>44927</v>
      </c>
      <c r="H656" s="670">
        <v>45291</v>
      </c>
      <c r="I656" s="672"/>
      <c r="J656" s="672"/>
      <c r="K656" s="672"/>
      <c r="L656" s="672"/>
      <c r="M656" s="672"/>
      <c r="N656" s="672"/>
    </row>
    <row r="657" spans="1:14" ht="144">
      <c r="B657" s="701" t="s">
        <v>1051</v>
      </c>
      <c r="C657" s="697" t="s">
        <v>1052</v>
      </c>
      <c r="D657" s="679" t="s">
        <v>1621</v>
      </c>
      <c r="E657" s="670">
        <v>44927</v>
      </c>
      <c r="F657" s="670">
        <v>45291</v>
      </c>
      <c r="G657" s="670">
        <v>44927</v>
      </c>
      <c r="H657" s="670">
        <v>45291</v>
      </c>
      <c r="I657" s="672"/>
      <c r="J657" s="672"/>
      <c r="K657" s="672"/>
      <c r="L657" s="672"/>
      <c r="M657" s="672"/>
      <c r="N657" s="672"/>
    </row>
    <row r="658" spans="1:14" ht="72">
      <c r="B658" s="701" t="s">
        <v>1053</v>
      </c>
      <c r="C658" s="697" t="s">
        <v>1054</v>
      </c>
      <c r="D658" s="679" t="s">
        <v>1621</v>
      </c>
      <c r="E658" s="670">
        <v>44927</v>
      </c>
      <c r="F658" s="670">
        <v>45291</v>
      </c>
      <c r="G658" s="670">
        <v>44927</v>
      </c>
      <c r="H658" s="670">
        <v>45291</v>
      </c>
      <c r="I658" s="672"/>
      <c r="J658" s="672"/>
      <c r="K658" s="672"/>
      <c r="L658" s="672"/>
      <c r="M658" s="672"/>
      <c r="N658" s="672"/>
    </row>
    <row r="659" spans="1:14" ht="126">
      <c r="B659" s="701" t="s">
        <v>1055</v>
      </c>
      <c r="C659" s="697" t="s">
        <v>1056</v>
      </c>
      <c r="D659" s="679" t="s">
        <v>1621</v>
      </c>
      <c r="E659" s="670">
        <v>44927</v>
      </c>
      <c r="F659" s="670">
        <v>45291</v>
      </c>
      <c r="G659" s="670">
        <v>44927</v>
      </c>
      <c r="H659" s="670">
        <v>45291</v>
      </c>
      <c r="I659" s="672"/>
      <c r="J659" s="672"/>
      <c r="K659" s="672"/>
      <c r="L659" s="672"/>
      <c r="M659" s="672"/>
      <c r="N659" s="672"/>
    </row>
    <row r="660" spans="1:14" ht="108">
      <c r="B660" s="701" t="s">
        <v>1057</v>
      </c>
      <c r="C660" s="697" t="s">
        <v>1058</v>
      </c>
      <c r="D660" s="679" t="s">
        <v>1621</v>
      </c>
      <c r="E660" s="670">
        <v>44927</v>
      </c>
      <c r="F660" s="670">
        <v>45291</v>
      </c>
      <c r="G660" s="670">
        <v>44927</v>
      </c>
      <c r="H660" s="670">
        <v>45291</v>
      </c>
      <c r="I660" s="672"/>
      <c r="J660" s="672"/>
      <c r="K660" s="672"/>
      <c r="L660" s="672"/>
      <c r="M660" s="672"/>
      <c r="N660" s="672"/>
    </row>
    <row r="661" spans="1:14" ht="144">
      <c r="B661" s="701" t="s">
        <v>1059</v>
      </c>
      <c r="C661" s="697" t="s">
        <v>1060</v>
      </c>
      <c r="D661" s="679" t="s">
        <v>1621</v>
      </c>
      <c r="E661" s="670">
        <v>44927</v>
      </c>
      <c r="F661" s="670">
        <v>45291</v>
      </c>
      <c r="G661" s="670">
        <v>44927</v>
      </c>
      <c r="H661" s="670">
        <v>45291</v>
      </c>
      <c r="I661" s="672"/>
      <c r="J661" s="672"/>
      <c r="K661" s="672"/>
      <c r="L661" s="672"/>
      <c r="M661" s="672"/>
      <c r="N661" s="672"/>
    </row>
    <row r="662" spans="1:14" s="438" customFormat="1" ht="120.75" customHeight="1">
      <c r="A662" s="436"/>
      <c r="B662" s="329" t="s">
        <v>30</v>
      </c>
      <c r="C662" s="329" t="s">
        <v>1061</v>
      </c>
      <c r="D662" s="329" t="s">
        <v>1540</v>
      </c>
      <c r="E662" s="499">
        <v>44927</v>
      </c>
      <c r="F662" s="499">
        <v>45291</v>
      </c>
      <c r="G662" s="499">
        <v>44927</v>
      </c>
      <c r="H662" s="499">
        <v>45291</v>
      </c>
      <c r="I662" s="169">
        <v>7498.2230499999996</v>
      </c>
      <c r="J662" s="169">
        <v>7495.1268700000001</v>
      </c>
      <c r="K662" s="169">
        <v>7495.1268700000001</v>
      </c>
      <c r="L662" s="169"/>
      <c r="M662" s="169"/>
      <c r="N662" s="169"/>
    </row>
    <row r="663" spans="1:14" s="9" customFormat="1" ht="15.75" customHeight="1">
      <c r="A663" s="39"/>
      <c r="B663" s="26" t="s">
        <v>0</v>
      </c>
      <c r="C663" s="26"/>
      <c r="D663" s="26"/>
      <c r="E663" s="80"/>
      <c r="F663" s="80"/>
      <c r="G663" s="80"/>
      <c r="H663" s="80"/>
      <c r="I663" s="80"/>
      <c r="J663" s="80"/>
      <c r="K663" s="80"/>
      <c r="L663" s="80"/>
      <c r="M663" s="80"/>
      <c r="N663" s="80"/>
    </row>
    <row r="664" spans="1:14" s="9" customFormat="1" ht="65.25" customHeight="1">
      <c r="A664" s="500">
        <v>1</v>
      </c>
      <c r="B664" s="87" t="s">
        <v>23</v>
      </c>
      <c r="C664" s="87" t="s">
        <v>1064</v>
      </c>
      <c r="D664" s="87"/>
      <c r="E664" s="80"/>
      <c r="F664" s="80"/>
      <c r="G664" s="80"/>
      <c r="H664" s="80"/>
      <c r="I664" s="80"/>
      <c r="J664" s="80"/>
      <c r="K664" s="80"/>
      <c r="L664" s="80"/>
      <c r="M664" s="80"/>
      <c r="N664" s="80"/>
    </row>
    <row r="665" spans="1:14" s="9" customFormat="1" ht="72.75" customHeight="1">
      <c r="A665" s="500">
        <v>2</v>
      </c>
      <c r="B665" s="87" t="s">
        <v>27</v>
      </c>
      <c r="C665" s="87" t="s">
        <v>1067</v>
      </c>
      <c r="D665" s="87"/>
      <c r="E665" s="80"/>
      <c r="F665" s="80"/>
      <c r="G665" s="80"/>
      <c r="H665" s="80"/>
      <c r="I665" s="80"/>
      <c r="J665" s="80"/>
      <c r="K665" s="80"/>
      <c r="L665" s="80"/>
      <c r="M665" s="80"/>
      <c r="N665" s="80"/>
    </row>
    <row r="666" spans="1:14" s="9" customFormat="1" ht="15.75" customHeight="1">
      <c r="A666" s="500">
        <v>3</v>
      </c>
      <c r="B666" s="87" t="s">
        <v>131</v>
      </c>
      <c r="C666" s="87" t="s">
        <v>1068</v>
      </c>
      <c r="D666" s="87"/>
      <c r="E666" s="80"/>
      <c r="F666" s="80"/>
      <c r="G666" s="80"/>
      <c r="H666" s="80"/>
      <c r="I666" s="80"/>
      <c r="J666" s="80"/>
      <c r="K666" s="80"/>
      <c r="L666" s="80"/>
      <c r="M666" s="80"/>
      <c r="N666" s="80"/>
    </row>
    <row r="667" spans="1:14" s="9" customFormat="1" ht="42" customHeight="1">
      <c r="A667" s="500">
        <v>4</v>
      </c>
      <c r="B667" s="26" t="s">
        <v>132</v>
      </c>
      <c r="C667" s="26" t="s">
        <v>1541</v>
      </c>
      <c r="D667" s="26"/>
      <c r="E667" s="80"/>
      <c r="F667" s="80"/>
      <c r="G667" s="80"/>
      <c r="H667" s="80"/>
      <c r="I667" s="80"/>
      <c r="J667" s="80"/>
      <c r="K667" s="80"/>
      <c r="L667" s="80"/>
      <c r="M667" s="80"/>
      <c r="N667" s="80"/>
    </row>
    <row r="668" spans="1:14" s="9" customFormat="1" ht="56.25" customHeight="1">
      <c r="A668" s="500">
        <v>5</v>
      </c>
      <c r="B668" s="87" t="s">
        <v>638</v>
      </c>
      <c r="C668" s="87" t="s">
        <v>1070</v>
      </c>
      <c r="D668" s="87"/>
      <c r="E668" s="80"/>
      <c r="F668" s="80"/>
      <c r="G668" s="80"/>
      <c r="H668" s="80"/>
      <c r="I668" s="80"/>
      <c r="J668" s="80"/>
      <c r="K668" s="80"/>
      <c r="L668" s="80"/>
      <c r="M668" s="80"/>
      <c r="N668" s="80"/>
    </row>
    <row r="669" spans="1:14" s="9" customFormat="1" ht="63.75" customHeight="1">
      <c r="A669" s="500">
        <v>6</v>
      </c>
      <c r="B669" s="87" t="s">
        <v>652</v>
      </c>
      <c r="C669" s="87" t="s">
        <v>1071</v>
      </c>
      <c r="D669" s="87" t="s">
        <v>1540</v>
      </c>
      <c r="E669" s="57">
        <v>44927</v>
      </c>
      <c r="F669" s="57">
        <v>45291</v>
      </c>
      <c r="G669" s="57">
        <v>44927</v>
      </c>
      <c r="H669" s="57">
        <v>45291</v>
      </c>
      <c r="I669" s="80" t="s">
        <v>1073</v>
      </c>
      <c r="J669" s="80" t="s">
        <v>1074</v>
      </c>
      <c r="K669" s="80" t="s">
        <v>1074</v>
      </c>
      <c r="L669" s="80"/>
      <c r="M669" s="80"/>
      <c r="N669" s="80"/>
    </row>
    <row r="670" spans="1:14" s="9" customFormat="1" ht="33" customHeight="1">
      <c r="A670" s="500"/>
      <c r="B670" s="87" t="s">
        <v>170</v>
      </c>
      <c r="C670" s="87" t="s">
        <v>1076</v>
      </c>
      <c r="D670" s="87"/>
      <c r="E670" s="80"/>
      <c r="F670" s="80"/>
      <c r="G670" s="80"/>
      <c r="H670" s="80"/>
      <c r="I670" s="80"/>
      <c r="J670" s="80"/>
      <c r="K670" s="80"/>
      <c r="L670" s="80"/>
      <c r="M670" s="80"/>
      <c r="N670" s="80"/>
    </row>
    <row r="671" spans="1:14" s="9" customFormat="1" ht="288" customHeight="1">
      <c r="A671" s="500"/>
      <c r="B671" s="87" t="s">
        <v>171</v>
      </c>
      <c r="C671" s="87" t="s">
        <v>1078</v>
      </c>
      <c r="D671" s="87" t="s">
        <v>1540</v>
      </c>
      <c r="E671" s="57">
        <v>44927</v>
      </c>
      <c r="F671" s="57">
        <v>45291</v>
      </c>
      <c r="G671" s="57">
        <v>44927</v>
      </c>
      <c r="H671" s="57">
        <v>45291</v>
      </c>
      <c r="I671" s="80" t="s">
        <v>1073</v>
      </c>
      <c r="J671" s="80" t="s">
        <v>1074</v>
      </c>
      <c r="K671" s="80" t="s">
        <v>1074</v>
      </c>
      <c r="L671" s="80" t="s">
        <v>1542</v>
      </c>
      <c r="M671" s="80" t="s">
        <v>1543</v>
      </c>
      <c r="N671" s="80"/>
    </row>
    <row r="672" spans="1:14" s="9" customFormat="1" ht="79.5" customHeight="1">
      <c r="A672" s="500">
        <v>7</v>
      </c>
      <c r="B672" s="87" t="s">
        <v>1104</v>
      </c>
      <c r="C672" s="87" t="s">
        <v>1105</v>
      </c>
      <c r="D672" s="87" t="s">
        <v>1540</v>
      </c>
      <c r="E672" s="57">
        <v>44927</v>
      </c>
      <c r="F672" s="57">
        <v>45291</v>
      </c>
      <c r="G672" s="57">
        <v>44927</v>
      </c>
      <c r="H672" s="57">
        <v>45291</v>
      </c>
      <c r="I672" s="80" t="s">
        <v>1108</v>
      </c>
      <c r="J672" s="80" t="s">
        <v>1108</v>
      </c>
      <c r="K672" s="80" t="s">
        <v>1108</v>
      </c>
      <c r="L672" s="80"/>
      <c r="M672" s="80"/>
      <c r="N672" s="80"/>
    </row>
    <row r="673" spans="1:14" s="9" customFormat="1" ht="185.25" customHeight="1">
      <c r="A673" s="500"/>
      <c r="B673" s="87" t="s">
        <v>1109</v>
      </c>
      <c r="C673" s="87" t="s">
        <v>1110</v>
      </c>
      <c r="D673" s="196" t="s">
        <v>1544</v>
      </c>
      <c r="E673" s="57"/>
      <c r="F673" s="57"/>
      <c r="G673" s="57"/>
      <c r="H673" s="57"/>
      <c r="I673" s="80"/>
      <c r="J673" s="80"/>
      <c r="K673" s="80"/>
      <c r="L673" s="80"/>
      <c r="M673" s="80"/>
      <c r="N673" s="80"/>
    </row>
    <row r="674" spans="1:14" s="9" customFormat="1" ht="57" customHeight="1">
      <c r="A674" s="500"/>
      <c r="B674" s="87" t="s">
        <v>1111</v>
      </c>
      <c r="C674" s="87" t="s">
        <v>1112</v>
      </c>
      <c r="D674" s="87" t="s">
        <v>1540</v>
      </c>
      <c r="E674" s="57">
        <v>44927</v>
      </c>
      <c r="F674" s="57">
        <v>45291</v>
      </c>
      <c r="G674" s="57">
        <v>44927</v>
      </c>
      <c r="H674" s="57">
        <v>45291</v>
      </c>
      <c r="I674" s="80" t="s">
        <v>1108</v>
      </c>
      <c r="J674" s="80" t="s">
        <v>1108</v>
      </c>
      <c r="K674" s="80" t="s">
        <v>1108</v>
      </c>
      <c r="L674" s="80"/>
      <c r="M674" s="80"/>
      <c r="N674" s="80"/>
    </row>
    <row r="675" spans="1:14" s="9" customFormat="1" ht="338.25" customHeight="1">
      <c r="A675" s="500"/>
      <c r="B675" s="87"/>
      <c r="C675" s="87" t="s">
        <v>1545</v>
      </c>
      <c r="D675" s="87"/>
      <c r="E675" s="441">
        <v>44927</v>
      </c>
      <c r="F675" s="441">
        <v>45291</v>
      </c>
      <c r="G675" s="441">
        <v>44927</v>
      </c>
      <c r="H675" s="441">
        <v>45291</v>
      </c>
      <c r="I675" s="127" t="s">
        <v>1108</v>
      </c>
      <c r="J675" s="127" t="s">
        <v>1108</v>
      </c>
      <c r="K675" s="127" t="s">
        <v>1108</v>
      </c>
      <c r="L675" s="80" t="s">
        <v>1546</v>
      </c>
      <c r="M675" s="80" t="s">
        <v>1547</v>
      </c>
      <c r="N675" s="80"/>
    </row>
    <row r="676" spans="1:14" s="9" customFormat="1" ht="267" customHeight="1">
      <c r="A676" s="500"/>
      <c r="B676" s="87"/>
      <c r="C676" s="502" t="s">
        <v>1548</v>
      </c>
      <c r="D676" s="87"/>
      <c r="E676" s="446"/>
      <c r="F676" s="446"/>
      <c r="G676" s="446"/>
      <c r="H676" s="446"/>
      <c r="I676" s="128"/>
      <c r="J676" s="128"/>
      <c r="K676" s="128"/>
      <c r="L676" s="80" t="s">
        <v>1549</v>
      </c>
      <c r="M676" s="80" t="s">
        <v>1547</v>
      </c>
      <c r="N676" s="80"/>
    </row>
    <row r="677" spans="1:14" s="9" customFormat="1" ht="150.75" customHeight="1">
      <c r="A677" s="500"/>
      <c r="B677" s="87"/>
      <c r="C677" s="87" t="s">
        <v>1550</v>
      </c>
      <c r="D677" s="87"/>
      <c r="E677" s="472"/>
      <c r="F677" s="472"/>
      <c r="G677" s="472"/>
      <c r="H677" s="472"/>
      <c r="I677" s="449"/>
      <c r="J677" s="449"/>
      <c r="K677" s="449"/>
      <c r="L677" s="80" t="s">
        <v>1551</v>
      </c>
      <c r="M677" s="80" t="s">
        <v>1551</v>
      </c>
      <c r="N677" s="80"/>
    </row>
    <row r="678" spans="1:14" ht="42.75" customHeight="1">
      <c r="A678" s="500"/>
      <c r="B678" s="87" t="s">
        <v>1113</v>
      </c>
      <c r="C678" s="87" t="s">
        <v>1114</v>
      </c>
      <c r="D678" s="87"/>
      <c r="E678" s="8"/>
      <c r="F678" s="8"/>
      <c r="G678" s="8"/>
      <c r="H678" s="8"/>
      <c r="I678" s="80"/>
      <c r="J678" s="8"/>
      <c r="K678" s="8"/>
      <c r="L678" s="8"/>
      <c r="M678" s="8"/>
      <c r="N678" s="8"/>
    </row>
    <row r="679" spans="1:14" ht="41.25" customHeight="1">
      <c r="A679" s="500"/>
      <c r="B679" s="87" t="s">
        <v>1115</v>
      </c>
      <c r="C679" s="87" t="s">
        <v>1116</v>
      </c>
      <c r="D679" s="87"/>
      <c r="E679" s="8"/>
      <c r="F679" s="8"/>
      <c r="G679" s="8"/>
      <c r="H679" s="8"/>
      <c r="I679" s="80"/>
      <c r="J679" s="8"/>
      <c r="K679" s="8"/>
      <c r="L679" s="8"/>
      <c r="M679" s="8"/>
      <c r="N679" s="8"/>
    </row>
    <row r="680" spans="1:14" ht="92.25" customHeight="1">
      <c r="A680" s="500">
        <v>8</v>
      </c>
      <c r="B680" s="87" t="s">
        <v>1117</v>
      </c>
      <c r="C680" s="87" t="s">
        <v>1552</v>
      </c>
      <c r="D680" s="87" t="s">
        <v>1540</v>
      </c>
      <c r="E680" s="87" t="s">
        <v>1471</v>
      </c>
      <c r="F680" s="87" t="s">
        <v>1467</v>
      </c>
      <c r="G680" s="87" t="s">
        <v>1471</v>
      </c>
      <c r="H680" s="87" t="s">
        <v>1467</v>
      </c>
      <c r="I680" s="501">
        <f>[1]приложение6!H736</f>
        <v>0</v>
      </c>
      <c r="J680" s="87" t="s">
        <v>1122</v>
      </c>
      <c r="K680" s="87" t="s">
        <v>1122</v>
      </c>
      <c r="L680" s="8"/>
      <c r="M680" s="8"/>
      <c r="N680" s="8"/>
    </row>
    <row r="681" spans="1:14" ht="84" customHeight="1">
      <c r="A681" s="500"/>
      <c r="B681" s="87" t="s">
        <v>1119</v>
      </c>
      <c r="C681" s="87" t="s">
        <v>1120</v>
      </c>
      <c r="D681" s="87" t="s">
        <v>1540</v>
      </c>
      <c r="E681" s="57">
        <v>44927</v>
      </c>
      <c r="F681" s="57">
        <v>45291</v>
      </c>
      <c r="G681" s="57">
        <v>44927</v>
      </c>
      <c r="H681" s="57">
        <v>45291</v>
      </c>
      <c r="I681" s="80">
        <v>812.3</v>
      </c>
      <c r="J681" s="87" t="s">
        <v>1122</v>
      </c>
      <c r="K681" s="87" t="s">
        <v>1122</v>
      </c>
      <c r="L681" s="8" t="s">
        <v>1553</v>
      </c>
      <c r="M681" s="8" t="s">
        <v>1554</v>
      </c>
      <c r="N681" s="8"/>
    </row>
    <row r="682" spans="1:14" ht="74.25" customHeight="1">
      <c r="A682" s="500">
        <v>9</v>
      </c>
      <c r="B682" s="87" t="s">
        <v>1123</v>
      </c>
      <c r="C682" s="87" t="s">
        <v>1124</v>
      </c>
      <c r="D682" s="87"/>
      <c r="E682" s="8"/>
      <c r="F682" s="8"/>
      <c r="G682" s="8"/>
      <c r="H682" s="8"/>
      <c r="I682" s="80"/>
      <c r="J682" s="8"/>
      <c r="K682" s="8"/>
      <c r="L682" s="8"/>
      <c r="M682" s="8"/>
      <c r="N682" s="8"/>
    </row>
  </sheetData>
  <mergeCells count="840">
    <mergeCell ref="I675:I677"/>
    <mergeCell ref="J675:J677"/>
    <mergeCell ref="K675:K677"/>
    <mergeCell ref="E675:E677"/>
    <mergeCell ref="F675:F677"/>
    <mergeCell ref="G675:G677"/>
    <mergeCell ref="H675:H677"/>
    <mergeCell ref="M502:M508"/>
    <mergeCell ref="N502:N508"/>
    <mergeCell ref="K495:K501"/>
    <mergeCell ref="L495:L501"/>
    <mergeCell ref="M495:M501"/>
    <mergeCell ref="N495:N501"/>
    <mergeCell ref="A502:A508"/>
    <mergeCell ref="B502:B508"/>
    <mergeCell ref="C502:C508"/>
    <mergeCell ref="D502:D508"/>
    <mergeCell ref="E502:E508"/>
    <mergeCell ref="F502:F508"/>
    <mergeCell ref="G502:G508"/>
    <mergeCell ref="H502:H508"/>
    <mergeCell ref="I502:I508"/>
    <mergeCell ref="J502:J508"/>
    <mergeCell ref="K502:K508"/>
    <mergeCell ref="L502:L508"/>
    <mergeCell ref="F495:F501"/>
    <mergeCell ref="G495:G501"/>
    <mergeCell ref="H495:H501"/>
    <mergeCell ref="I495:I501"/>
    <mergeCell ref="J495:J501"/>
    <mergeCell ref="A495:A501"/>
    <mergeCell ref="B495:B501"/>
    <mergeCell ref="C495:C501"/>
    <mergeCell ref="D495:D501"/>
    <mergeCell ref="E495:E501"/>
    <mergeCell ref="M481:M487"/>
    <mergeCell ref="N481:N487"/>
    <mergeCell ref="A488:A494"/>
    <mergeCell ref="B488:B494"/>
    <mergeCell ref="C488:C494"/>
    <mergeCell ref="D488:D494"/>
    <mergeCell ref="E488:E494"/>
    <mergeCell ref="F488:F494"/>
    <mergeCell ref="G488:G494"/>
    <mergeCell ref="H488:H494"/>
    <mergeCell ref="I488:I494"/>
    <mergeCell ref="J488:J494"/>
    <mergeCell ref="K488:K494"/>
    <mergeCell ref="L488:L494"/>
    <mergeCell ref="M488:M494"/>
    <mergeCell ref="N488:N494"/>
    <mergeCell ref="K474:K480"/>
    <mergeCell ref="L474:L480"/>
    <mergeCell ref="M474:M480"/>
    <mergeCell ref="N474:N480"/>
    <mergeCell ref="A481:A487"/>
    <mergeCell ref="B481:B487"/>
    <mergeCell ref="C481:C487"/>
    <mergeCell ref="D481:D487"/>
    <mergeCell ref="E481:E487"/>
    <mergeCell ref="F481:F487"/>
    <mergeCell ref="G481:G487"/>
    <mergeCell ref="H481:H487"/>
    <mergeCell ref="I481:I487"/>
    <mergeCell ref="J481:J487"/>
    <mergeCell ref="K481:K487"/>
    <mergeCell ref="L481:L487"/>
    <mergeCell ref="F474:F480"/>
    <mergeCell ref="G474:G480"/>
    <mergeCell ref="H474:H480"/>
    <mergeCell ref="I474:I480"/>
    <mergeCell ref="J474:J480"/>
    <mergeCell ref="A474:A480"/>
    <mergeCell ref="B474:B480"/>
    <mergeCell ref="C474:C480"/>
    <mergeCell ref="D474:D480"/>
    <mergeCell ref="E474:E480"/>
    <mergeCell ref="M459:M466"/>
    <mergeCell ref="N459:N466"/>
    <mergeCell ref="A467:A473"/>
    <mergeCell ref="B467:B473"/>
    <mergeCell ref="C467:C473"/>
    <mergeCell ref="D467:D473"/>
    <mergeCell ref="E467:E473"/>
    <mergeCell ref="F467:F473"/>
    <mergeCell ref="G467:G473"/>
    <mergeCell ref="H467:H473"/>
    <mergeCell ref="I467:I473"/>
    <mergeCell ref="J467:J473"/>
    <mergeCell ref="K467:K473"/>
    <mergeCell ref="L467:L473"/>
    <mergeCell ref="M467:M473"/>
    <mergeCell ref="N467:N473"/>
    <mergeCell ref="K452:K458"/>
    <mergeCell ref="L452:L458"/>
    <mergeCell ref="M452:M458"/>
    <mergeCell ref="N452:N458"/>
    <mergeCell ref="A459:A466"/>
    <mergeCell ref="B459:B466"/>
    <mergeCell ref="C459:C466"/>
    <mergeCell ref="D459:D466"/>
    <mergeCell ref="E459:E466"/>
    <mergeCell ref="F459:F466"/>
    <mergeCell ref="G459:G466"/>
    <mergeCell ref="H459:H466"/>
    <mergeCell ref="I459:I466"/>
    <mergeCell ref="J459:J466"/>
    <mergeCell ref="K459:K466"/>
    <mergeCell ref="L459:L466"/>
    <mergeCell ref="F452:F458"/>
    <mergeCell ref="G452:G458"/>
    <mergeCell ref="H452:H458"/>
    <mergeCell ref="I452:I458"/>
    <mergeCell ref="J452:J458"/>
    <mergeCell ref="A452:A458"/>
    <mergeCell ref="B452:B458"/>
    <mergeCell ref="C452:C458"/>
    <mergeCell ref="D452:D458"/>
    <mergeCell ref="E452:E458"/>
    <mergeCell ref="M440:M446"/>
    <mergeCell ref="N440:N446"/>
    <mergeCell ref="A447:A451"/>
    <mergeCell ref="B447:B451"/>
    <mergeCell ref="C447:C451"/>
    <mergeCell ref="D447:D451"/>
    <mergeCell ref="E447:E451"/>
    <mergeCell ref="F447:F451"/>
    <mergeCell ref="G447:G451"/>
    <mergeCell ref="H447:H451"/>
    <mergeCell ref="I447:I451"/>
    <mergeCell ref="J447:J451"/>
    <mergeCell ref="K447:K451"/>
    <mergeCell ref="N447:N451"/>
    <mergeCell ref="K433:K439"/>
    <mergeCell ref="L433:L439"/>
    <mergeCell ref="M433:M439"/>
    <mergeCell ref="N433:N439"/>
    <mergeCell ref="A440:A446"/>
    <mergeCell ref="B440:B446"/>
    <mergeCell ref="C440:C446"/>
    <mergeCell ref="D440:D446"/>
    <mergeCell ref="E440:E446"/>
    <mergeCell ref="F440:F446"/>
    <mergeCell ref="G440:G446"/>
    <mergeCell ref="H440:H446"/>
    <mergeCell ref="I440:I446"/>
    <mergeCell ref="J440:J446"/>
    <mergeCell ref="K440:K446"/>
    <mergeCell ref="L440:L446"/>
    <mergeCell ref="F433:F439"/>
    <mergeCell ref="G433:G439"/>
    <mergeCell ref="H433:H439"/>
    <mergeCell ref="I433:I439"/>
    <mergeCell ref="J433:J439"/>
    <mergeCell ref="A433:A439"/>
    <mergeCell ref="B433:B439"/>
    <mergeCell ref="C433:C439"/>
    <mergeCell ref="D433:D439"/>
    <mergeCell ref="E433:E439"/>
    <mergeCell ref="M418:M424"/>
    <mergeCell ref="N418:N424"/>
    <mergeCell ref="A426:A432"/>
    <mergeCell ref="B426:B432"/>
    <mergeCell ref="C426:C432"/>
    <mergeCell ref="D426:D432"/>
    <mergeCell ref="E426:E432"/>
    <mergeCell ref="F426:F432"/>
    <mergeCell ref="G426:G432"/>
    <mergeCell ref="H426:H432"/>
    <mergeCell ref="I426:I432"/>
    <mergeCell ref="J426:J432"/>
    <mergeCell ref="K426:K432"/>
    <mergeCell ref="L426:L432"/>
    <mergeCell ref="M426:M432"/>
    <mergeCell ref="N426:N432"/>
    <mergeCell ref="K411:K417"/>
    <mergeCell ref="L411:L417"/>
    <mergeCell ref="M411:M417"/>
    <mergeCell ref="N411:N417"/>
    <mergeCell ref="A418:A422"/>
    <mergeCell ref="B418:B424"/>
    <mergeCell ref="C418:C424"/>
    <mergeCell ref="D418:D424"/>
    <mergeCell ref="E418:E424"/>
    <mergeCell ref="F418:F424"/>
    <mergeCell ref="G418:G424"/>
    <mergeCell ref="H418:H424"/>
    <mergeCell ref="I418:I424"/>
    <mergeCell ref="J418:J424"/>
    <mergeCell ref="K418:K424"/>
    <mergeCell ref="L418:L424"/>
    <mergeCell ref="F411:F417"/>
    <mergeCell ref="G411:G417"/>
    <mergeCell ref="H411:H417"/>
    <mergeCell ref="I411:I417"/>
    <mergeCell ref="J411:J417"/>
    <mergeCell ref="A411:A417"/>
    <mergeCell ref="B411:B417"/>
    <mergeCell ref="C411:C417"/>
    <mergeCell ref="D411:D417"/>
    <mergeCell ref="E411:E417"/>
    <mergeCell ref="M397:M403"/>
    <mergeCell ref="N397:N403"/>
    <mergeCell ref="A404:A410"/>
    <mergeCell ref="B404:B410"/>
    <mergeCell ref="C404:C410"/>
    <mergeCell ref="D404:D410"/>
    <mergeCell ref="E404:E410"/>
    <mergeCell ref="F404:F410"/>
    <mergeCell ref="G404:G410"/>
    <mergeCell ref="H404:H410"/>
    <mergeCell ref="I404:I410"/>
    <mergeCell ref="J404:J410"/>
    <mergeCell ref="K404:K410"/>
    <mergeCell ref="L404:L410"/>
    <mergeCell ref="M404:M410"/>
    <mergeCell ref="N404:N410"/>
    <mergeCell ref="K390:K396"/>
    <mergeCell ref="L390:L396"/>
    <mergeCell ref="M390:M396"/>
    <mergeCell ref="N390:N396"/>
    <mergeCell ref="A397:A403"/>
    <mergeCell ref="B397:B403"/>
    <mergeCell ref="C397:C403"/>
    <mergeCell ref="D397:D403"/>
    <mergeCell ref="E397:E403"/>
    <mergeCell ref="F397:F403"/>
    <mergeCell ref="G397:G403"/>
    <mergeCell ref="H397:H403"/>
    <mergeCell ref="I397:I403"/>
    <mergeCell ref="J397:J403"/>
    <mergeCell ref="K397:K403"/>
    <mergeCell ref="L397:L403"/>
    <mergeCell ref="F390:F396"/>
    <mergeCell ref="G390:G396"/>
    <mergeCell ref="H390:H396"/>
    <mergeCell ref="I390:I396"/>
    <mergeCell ref="J390:J396"/>
    <mergeCell ref="A390:A396"/>
    <mergeCell ref="B390:B396"/>
    <mergeCell ref="C390:C396"/>
    <mergeCell ref="D390:D396"/>
    <mergeCell ref="E390:E396"/>
    <mergeCell ref="K379:K385"/>
    <mergeCell ref="L379:L385"/>
    <mergeCell ref="M379:M385"/>
    <mergeCell ref="N379:N385"/>
    <mergeCell ref="A386:A388"/>
    <mergeCell ref="B386:B388"/>
    <mergeCell ref="C386:C388"/>
    <mergeCell ref="D386:D388"/>
    <mergeCell ref="E386:E388"/>
    <mergeCell ref="F386:F388"/>
    <mergeCell ref="G386:G388"/>
    <mergeCell ref="H386:H388"/>
    <mergeCell ref="I386:I388"/>
    <mergeCell ref="J386:J388"/>
    <mergeCell ref="K386:K388"/>
    <mergeCell ref="N386:N388"/>
    <mergeCell ref="F379:F385"/>
    <mergeCell ref="G379:G385"/>
    <mergeCell ref="H379:H385"/>
    <mergeCell ref="I379:I385"/>
    <mergeCell ref="J379:J385"/>
    <mergeCell ref="A379:A385"/>
    <mergeCell ref="B379:B385"/>
    <mergeCell ref="C379:C385"/>
    <mergeCell ref="D379:D385"/>
    <mergeCell ref="E379:E385"/>
    <mergeCell ref="M365:M371"/>
    <mergeCell ref="N365:N371"/>
    <mergeCell ref="A372:A378"/>
    <mergeCell ref="B372:B378"/>
    <mergeCell ref="C372:C378"/>
    <mergeCell ref="D372:D378"/>
    <mergeCell ref="E372:E378"/>
    <mergeCell ref="F372:F378"/>
    <mergeCell ref="G372:G378"/>
    <mergeCell ref="H372:H378"/>
    <mergeCell ref="I372:I378"/>
    <mergeCell ref="J372:J378"/>
    <mergeCell ref="K372:K378"/>
    <mergeCell ref="L372:L378"/>
    <mergeCell ref="M372:M378"/>
    <mergeCell ref="N372:N378"/>
    <mergeCell ref="K358:K364"/>
    <mergeCell ref="L358:L364"/>
    <mergeCell ref="M358:M364"/>
    <mergeCell ref="N358:N364"/>
    <mergeCell ref="A365:A371"/>
    <mergeCell ref="B365:B371"/>
    <mergeCell ref="C365:C371"/>
    <mergeCell ref="D365:D371"/>
    <mergeCell ref="E365:E371"/>
    <mergeCell ref="F365:F371"/>
    <mergeCell ref="G365:G371"/>
    <mergeCell ref="H365:H371"/>
    <mergeCell ref="I365:I371"/>
    <mergeCell ref="J365:J371"/>
    <mergeCell ref="K365:K371"/>
    <mergeCell ref="L365:L371"/>
    <mergeCell ref="F358:F364"/>
    <mergeCell ref="G358:G364"/>
    <mergeCell ref="H358:H364"/>
    <mergeCell ref="I358:I364"/>
    <mergeCell ref="J358:J364"/>
    <mergeCell ref="A358:A364"/>
    <mergeCell ref="B358:B364"/>
    <mergeCell ref="C358:C364"/>
    <mergeCell ref="D358:D364"/>
    <mergeCell ref="E358:E364"/>
    <mergeCell ref="M344:M350"/>
    <mergeCell ref="N344:N350"/>
    <mergeCell ref="A351:A357"/>
    <mergeCell ref="B351:B357"/>
    <mergeCell ref="C351:C357"/>
    <mergeCell ref="D351:D357"/>
    <mergeCell ref="E351:E357"/>
    <mergeCell ref="F351:F357"/>
    <mergeCell ref="G351:G357"/>
    <mergeCell ref="H351:H357"/>
    <mergeCell ref="I351:I357"/>
    <mergeCell ref="J351:J357"/>
    <mergeCell ref="K351:K357"/>
    <mergeCell ref="L351:L357"/>
    <mergeCell ref="M351:M357"/>
    <mergeCell ref="N351:N357"/>
    <mergeCell ref="K337:K343"/>
    <mergeCell ref="L337:L343"/>
    <mergeCell ref="M337:M343"/>
    <mergeCell ref="N337:N343"/>
    <mergeCell ref="A344:A350"/>
    <mergeCell ref="B344:B350"/>
    <mergeCell ref="C344:C350"/>
    <mergeCell ref="D344:D350"/>
    <mergeCell ref="E344:E350"/>
    <mergeCell ref="F344:F350"/>
    <mergeCell ref="G344:G350"/>
    <mergeCell ref="H344:H350"/>
    <mergeCell ref="I344:I350"/>
    <mergeCell ref="J344:J350"/>
    <mergeCell ref="K344:K350"/>
    <mergeCell ref="L344:L350"/>
    <mergeCell ref="F337:F343"/>
    <mergeCell ref="G337:G343"/>
    <mergeCell ref="H337:H343"/>
    <mergeCell ref="I337:I343"/>
    <mergeCell ref="J337:J343"/>
    <mergeCell ref="A337:A343"/>
    <mergeCell ref="B337:B343"/>
    <mergeCell ref="C337:C343"/>
    <mergeCell ref="D337:D343"/>
    <mergeCell ref="E337:E343"/>
    <mergeCell ref="K318:K324"/>
    <mergeCell ref="L318:L324"/>
    <mergeCell ref="M318:M324"/>
    <mergeCell ref="N318:N324"/>
    <mergeCell ref="A326:A335"/>
    <mergeCell ref="B326:B335"/>
    <mergeCell ref="C326:C335"/>
    <mergeCell ref="D326:D335"/>
    <mergeCell ref="E326:E335"/>
    <mergeCell ref="F326:F335"/>
    <mergeCell ref="G326:G335"/>
    <mergeCell ref="H326:H335"/>
    <mergeCell ref="I326:I335"/>
    <mergeCell ref="J326:J335"/>
    <mergeCell ref="K326:K335"/>
    <mergeCell ref="N326:N335"/>
    <mergeCell ref="F318:F324"/>
    <mergeCell ref="G318:G324"/>
    <mergeCell ref="H318:H324"/>
    <mergeCell ref="I318:I324"/>
    <mergeCell ref="J318:J324"/>
    <mergeCell ref="A318:A324"/>
    <mergeCell ref="B318:B324"/>
    <mergeCell ref="C318:C324"/>
    <mergeCell ref="D318:D324"/>
    <mergeCell ref="E318:E324"/>
    <mergeCell ref="M304:M310"/>
    <mergeCell ref="N304:N310"/>
    <mergeCell ref="A311:A317"/>
    <mergeCell ref="B311:B317"/>
    <mergeCell ref="C311:C317"/>
    <mergeCell ref="D311:D317"/>
    <mergeCell ref="E311:E317"/>
    <mergeCell ref="F311:F317"/>
    <mergeCell ref="G311:G317"/>
    <mergeCell ref="H311:H317"/>
    <mergeCell ref="I311:I317"/>
    <mergeCell ref="J311:J317"/>
    <mergeCell ref="K311:K317"/>
    <mergeCell ref="L311:L317"/>
    <mergeCell ref="M311:M317"/>
    <mergeCell ref="N311:N317"/>
    <mergeCell ref="M296:M299"/>
    <mergeCell ref="N296:N302"/>
    <mergeCell ref="L300:L302"/>
    <mergeCell ref="M300:M302"/>
    <mergeCell ref="A304:A310"/>
    <mergeCell ref="B304:B310"/>
    <mergeCell ref="C304:C310"/>
    <mergeCell ref="D304:D310"/>
    <mergeCell ref="E304:E310"/>
    <mergeCell ref="F304:F310"/>
    <mergeCell ref="G304:G310"/>
    <mergeCell ref="H304:H310"/>
    <mergeCell ref="I304:I310"/>
    <mergeCell ref="J304:J310"/>
    <mergeCell ref="K304:K310"/>
    <mergeCell ref="L304:L310"/>
    <mergeCell ref="K289:K295"/>
    <mergeCell ref="L289:L295"/>
    <mergeCell ref="M289:M295"/>
    <mergeCell ref="N289:N295"/>
    <mergeCell ref="A296:A302"/>
    <mergeCell ref="B296:B302"/>
    <mergeCell ref="C296:C302"/>
    <mergeCell ref="D296:D302"/>
    <mergeCell ref="E296:E302"/>
    <mergeCell ref="F296:F302"/>
    <mergeCell ref="G296:G302"/>
    <mergeCell ref="H296:H302"/>
    <mergeCell ref="I296:I302"/>
    <mergeCell ref="J296:J302"/>
    <mergeCell ref="K296:K302"/>
    <mergeCell ref="L296:L299"/>
    <mergeCell ref="F289:F295"/>
    <mergeCell ref="G289:G295"/>
    <mergeCell ref="H289:H295"/>
    <mergeCell ref="I289:I295"/>
    <mergeCell ref="J289:J295"/>
    <mergeCell ref="A289:A295"/>
    <mergeCell ref="B289:B295"/>
    <mergeCell ref="C289:C295"/>
    <mergeCell ref="D289:D295"/>
    <mergeCell ref="E289:E295"/>
    <mergeCell ref="M273:M280"/>
    <mergeCell ref="N273:N280"/>
    <mergeCell ref="A281:A288"/>
    <mergeCell ref="B281:B288"/>
    <mergeCell ref="C281:C288"/>
    <mergeCell ref="D281:D288"/>
    <mergeCell ref="E281:E288"/>
    <mergeCell ref="F281:F288"/>
    <mergeCell ref="G281:G288"/>
    <mergeCell ref="H281:H288"/>
    <mergeCell ref="I281:I288"/>
    <mergeCell ref="J281:J288"/>
    <mergeCell ref="K281:K288"/>
    <mergeCell ref="L281:L288"/>
    <mergeCell ref="M281:M288"/>
    <mergeCell ref="N281:N288"/>
    <mergeCell ref="K266:K272"/>
    <mergeCell ref="L266:L272"/>
    <mergeCell ref="M266:M272"/>
    <mergeCell ref="N266:N272"/>
    <mergeCell ref="A273:A280"/>
    <mergeCell ref="B273:B280"/>
    <mergeCell ref="C273:C280"/>
    <mergeCell ref="D273:D280"/>
    <mergeCell ref="E273:E280"/>
    <mergeCell ref="F273:F280"/>
    <mergeCell ref="G273:G280"/>
    <mergeCell ref="H273:H280"/>
    <mergeCell ref="I273:I280"/>
    <mergeCell ref="J273:J280"/>
    <mergeCell ref="K273:K280"/>
    <mergeCell ref="L273:L280"/>
    <mergeCell ref="F266:F272"/>
    <mergeCell ref="G266:G272"/>
    <mergeCell ref="H266:H272"/>
    <mergeCell ref="I266:I272"/>
    <mergeCell ref="J266:J272"/>
    <mergeCell ref="A266:A272"/>
    <mergeCell ref="B266:B272"/>
    <mergeCell ref="C266:C272"/>
    <mergeCell ref="D266:D272"/>
    <mergeCell ref="E266:E272"/>
    <mergeCell ref="M252:M258"/>
    <mergeCell ref="N252:N258"/>
    <mergeCell ref="A259:A265"/>
    <mergeCell ref="B259:B265"/>
    <mergeCell ref="C259:C265"/>
    <mergeCell ref="D259:D265"/>
    <mergeCell ref="E259:E265"/>
    <mergeCell ref="F259:F265"/>
    <mergeCell ref="G259:G265"/>
    <mergeCell ref="H259:H265"/>
    <mergeCell ref="I259:I265"/>
    <mergeCell ref="J259:J265"/>
    <mergeCell ref="K259:K265"/>
    <mergeCell ref="L259:L265"/>
    <mergeCell ref="M259:M265"/>
    <mergeCell ref="N259:N265"/>
    <mergeCell ref="K244:K251"/>
    <mergeCell ref="L244:L251"/>
    <mergeCell ref="M244:M251"/>
    <mergeCell ref="N244:N251"/>
    <mergeCell ref="A252:A258"/>
    <mergeCell ref="B252:B258"/>
    <mergeCell ref="C252:C258"/>
    <mergeCell ref="D252:D258"/>
    <mergeCell ref="E252:E258"/>
    <mergeCell ref="F252:F258"/>
    <mergeCell ref="G252:G258"/>
    <mergeCell ref="H252:H258"/>
    <mergeCell ref="I252:I258"/>
    <mergeCell ref="J252:J258"/>
    <mergeCell ref="K252:K258"/>
    <mergeCell ref="L252:L258"/>
    <mergeCell ref="F244:F251"/>
    <mergeCell ref="G244:G251"/>
    <mergeCell ref="H244:H251"/>
    <mergeCell ref="I244:I251"/>
    <mergeCell ref="J244:J251"/>
    <mergeCell ref="A244:A251"/>
    <mergeCell ref="B244:B251"/>
    <mergeCell ref="C244:C251"/>
    <mergeCell ref="D244:D251"/>
    <mergeCell ref="E244:E251"/>
    <mergeCell ref="M230:M236"/>
    <mergeCell ref="N230:N236"/>
    <mergeCell ref="A237:A243"/>
    <mergeCell ref="B237:B243"/>
    <mergeCell ref="C237:C243"/>
    <mergeCell ref="D237:D243"/>
    <mergeCell ref="E237:E243"/>
    <mergeCell ref="F237:F243"/>
    <mergeCell ref="G237:G243"/>
    <mergeCell ref="H237:H243"/>
    <mergeCell ref="I237:I243"/>
    <mergeCell ref="J237:J243"/>
    <mergeCell ref="K237:K243"/>
    <mergeCell ref="L237:L243"/>
    <mergeCell ref="M237:M243"/>
    <mergeCell ref="N237:N243"/>
    <mergeCell ref="K223:K229"/>
    <mergeCell ref="L223:L229"/>
    <mergeCell ref="M223:M229"/>
    <mergeCell ref="N223:N229"/>
    <mergeCell ref="A230:A236"/>
    <mergeCell ref="B230:B236"/>
    <mergeCell ref="C230:C236"/>
    <mergeCell ref="D230:D236"/>
    <mergeCell ref="E230:E236"/>
    <mergeCell ref="F230:F236"/>
    <mergeCell ref="G230:G236"/>
    <mergeCell ref="H230:H236"/>
    <mergeCell ref="I230:I236"/>
    <mergeCell ref="J230:J236"/>
    <mergeCell ref="K230:K236"/>
    <mergeCell ref="L230:L236"/>
    <mergeCell ref="F223:F229"/>
    <mergeCell ref="G223:G229"/>
    <mergeCell ref="H223:H229"/>
    <mergeCell ref="I223:I229"/>
    <mergeCell ref="J223:J229"/>
    <mergeCell ref="A223:A229"/>
    <mergeCell ref="B223:B229"/>
    <mergeCell ref="C223:C229"/>
    <mergeCell ref="D223:D229"/>
    <mergeCell ref="E223:E229"/>
    <mergeCell ref="M209:M215"/>
    <mergeCell ref="N209:N215"/>
    <mergeCell ref="A216:A222"/>
    <mergeCell ref="B216:B222"/>
    <mergeCell ref="C216:C222"/>
    <mergeCell ref="D216:D222"/>
    <mergeCell ref="E216:E222"/>
    <mergeCell ref="F216:F222"/>
    <mergeCell ref="G216:G222"/>
    <mergeCell ref="H216:H222"/>
    <mergeCell ref="I216:I222"/>
    <mergeCell ref="J216:J222"/>
    <mergeCell ref="K216:K222"/>
    <mergeCell ref="L216:L222"/>
    <mergeCell ref="M216:M222"/>
    <mergeCell ref="N216:N222"/>
    <mergeCell ref="K202:K208"/>
    <mergeCell ref="L202:L208"/>
    <mergeCell ref="M202:M208"/>
    <mergeCell ref="N202:N208"/>
    <mergeCell ref="A209:A215"/>
    <mergeCell ref="B209:B215"/>
    <mergeCell ref="C209:C215"/>
    <mergeCell ref="D209:D215"/>
    <mergeCell ref="E209:E215"/>
    <mergeCell ref="F209:F215"/>
    <mergeCell ref="G209:G215"/>
    <mergeCell ref="H209:H215"/>
    <mergeCell ref="I209:I215"/>
    <mergeCell ref="J209:J215"/>
    <mergeCell ref="K209:K215"/>
    <mergeCell ref="L209:L215"/>
    <mergeCell ref="F202:F208"/>
    <mergeCell ref="G202:G208"/>
    <mergeCell ref="H202:H208"/>
    <mergeCell ref="I202:I208"/>
    <mergeCell ref="J202:J208"/>
    <mergeCell ref="A202:A208"/>
    <mergeCell ref="B202:B208"/>
    <mergeCell ref="C202:C208"/>
    <mergeCell ref="D202:D208"/>
    <mergeCell ref="E202:E208"/>
    <mergeCell ref="M188:M194"/>
    <mergeCell ref="N188:N194"/>
    <mergeCell ref="A195:A201"/>
    <mergeCell ref="B195:B201"/>
    <mergeCell ref="C195:C201"/>
    <mergeCell ref="D195:D201"/>
    <mergeCell ref="E195:E201"/>
    <mergeCell ref="F195:F201"/>
    <mergeCell ref="G195:G201"/>
    <mergeCell ref="H195:H201"/>
    <mergeCell ref="I195:I201"/>
    <mergeCell ref="J195:J201"/>
    <mergeCell ref="K195:K201"/>
    <mergeCell ref="L195:L201"/>
    <mergeCell ref="M195:M201"/>
    <mergeCell ref="N195:N201"/>
    <mergeCell ref="K181:K187"/>
    <mergeCell ref="L181:L187"/>
    <mergeCell ref="M181:M187"/>
    <mergeCell ref="N181:N187"/>
    <mergeCell ref="A188:A194"/>
    <mergeCell ref="B188:B194"/>
    <mergeCell ref="C188:C194"/>
    <mergeCell ref="D188:D194"/>
    <mergeCell ref="E188:E194"/>
    <mergeCell ref="F188:F194"/>
    <mergeCell ref="G188:G194"/>
    <mergeCell ref="H188:H194"/>
    <mergeCell ref="I188:I194"/>
    <mergeCell ref="J188:J194"/>
    <mergeCell ref="K188:K194"/>
    <mergeCell ref="L188:L194"/>
    <mergeCell ref="F181:F187"/>
    <mergeCell ref="G181:G187"/>
    <mergeCell ref="H181:H187"/>
    <mergeCell ref="I181:I187"/>
    <mergeCell ref="J181:J187"/>
    <mergeCell ref="A181:A187"/>
    <mergeCell ref="B181:B187"/>
    <mergeCell ref="C181:C187"/>
    <mergeCell ref="D181:D187"/>
    <mergeCell ref="E181:E187"/>
    <mergeCell ref="M167:M173"/>
    <mergeCell ref="N167:N173"/>
    <mergeCell ref="A174:A180"/>
    <mergeCell ref="B174:B180"/>
    <mergeCell ref="C174:C180"/>
    <mergeCell ref="D174:D180"/>
    <mergeCell ref="E174:E180"/>
    <mergeCell ref="F174:F180"/>
    <mergeCell ref="G174:G180"/>
    <mergeCell ref="H174:H180"/>
    <mergeCell ref="I174:I180"/>
    <mergeCell ref="J174:J180"/>
    <mergeCell ref="K174:K180"/>
    <mergeCell ref="L174:L180"/>
    <mergeCell ref="M174:M180"/>
    <mergeCell ref="N174:N180"/>
    <mergeCell ref="K161:K166"/>
    <mergeCell ref="L161:L166"/>
    <mergeCell ref="M161:M166"/>
    <mergeCell ref="N161:N166"/>
    <mergeCell ref="A167:A173"/>
    <mergeCell ref="B167:B173"/>
    <mergeCell ref="C167:C173"/>
    <mergeCell ref="D167:D173"/>
    <mergeCell ref="E167:E173"/>
    <mergeCell ref="F167:F173"/>
    <mergeCell ref="G167:G173"/>
    <mergeCell ref="H167:H173"/>
    <mergeCell ref="I167:I173"/>
    <mergeCell ref="J167:J173"/>
    <mergeCell ref="K167:K173"/>
    <mergeCell ref="L167:L173"/>
    <mergeCell ref="F161:F166"/>
    <mergeCell ref="G161:G166"/>
    <mergeCell ref="H161:H166"/>
    <mergeCell ref="I161:I166"/>
    <mergeCell ref="J161:J166"/>
    <mergeCell ref="A161:A166"/>
    <mergeCell ref="B161:B166"/>
    <mergeCell ref="C161:C166"/>
    <mergeCell ref="D161:D166"/>
    <mergeCell ref="E161:E166"/>
    <mergeCell ref="M146:M152"/>
    <mergeCell ref="N146:N152"/>
    <mergeCell ref="A153:A160"/>
    <mergeCell ref="B153:B160"/>
    <mergeCell ref="C153:C160"/>
    <mergeCell ref="D153:D160"/>
    <mergeCell ref="E153:E160"/>
    <mergeCell ref="F153:F160"/>
    <mergeCell ref="G153:G160"/>
    <mergeCell ref="H153:H160"/>
    <mergeCell ref="I153:I160"/>
    <mergeCell ref="J153:J160"/>
    <mergeCell ref="K153:K160"/>
    <mergeCell ref="L153:L160"/>
    <mergeCell ref="M153:M160"/>
    <mergeCell ref="N153:N160"/>
    <mergeCell ref="K137:K145"/>
    <mergeCell ref="L137:L145"/>
    <mergeCell ref="M137:M145"/>
    <mergeCell ref="N137:N145"/>
    <mergeCell ref="A146:A152"/>
    <mergeCell ref="B146:B152"/>
    <mergeCell ref="C146:C152"/>
    <mergeCell ref="D146:D152"/>
    <mergeCell ref="E146:E152"/>
    <mergeCell ref="F146:F152"/>
    <mergeCell ref="G146:G152"/>
    <mergeCell ref="H146:H152"/>
    <mergeCell ref="I146:I152"/>
    <mergeCell ref="J146:J152"/>
    <mergeCell ref="K146:K152"/>
    <mergeCell ref="L146:L152"/>
    <mergeCell ref="F137:F145"/>
    <mergeCell ref="G137:G145"/>
    <mergeCell ref="H137:H145"/>
    <mergeCell ref="I137:I145"/>
    <mergeCell ref="J137:J145"/>
    <mergeCell ref="A137:A145"/>
    <mergeCell ref="B137:B145"/>
    <mergeCell ref="C137:C145"/>
    <mergeCell ref="D137:D145"/>
    <mergeCell ref="E137:E145"/>
    <mergeCell ref="M123:M129"/>
    <mergeCell ref="N123:N129"/>
    <mergeCell ref="A130:A136"/>
    <mergeCell ref="B130:B136"/>
    <mergeCell ref="C130:C136"/>
    <mergeCell ref="D130:D136"/>
    <mergeCell ref="E130:E136"/>
    <mergeCell ref="F130:F136"/>
    <mergeCell ref="G130:G136"/>
    <mergeCell ref="H130:H136"/>
    <mergeCell ref="I130:I136"/>
    <mergeCell ref="J130:J136"/>
    <mergeCell ref="K130:K136"/>
    <mergeCell ref="L130:L136"/>
    <mergeCell ref="M130:M136"/>
    <mergeCell ref="N130:N136"/>
    <mergeCell ref="K116:K122"/>
    <mergeCell ref="L116:L122"/>
    <mergeCell ref="M116:M122"/>
    <mergeCell ref="N116:N122"/>
    <mergeCell ref="A123:A129"/>
    <mergeCell ref="B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L123:L129"/>
    <mergeCell ref="F116:F122"/>
    <mergeCell ref="G116:G122"/>
    <mergeCell ref="H116:H122"/>
    <mergeCell ref="I116:I122"/>
    <mergeCell ref="J116:J122"/>
    <mergeCell ref="A116:A122"/>
    <mergeCell ref="B116:B122"/>
    <mergeCell ref="C116:C122"/>
    <mergeCell ref="D116:D122"/>
    <mergeCell ref="E116:E122"/>
    <mergeCell ref="M102:M108"/>
    <mergeCell ref="N102:N108"/>
    <mergeCell ref="A109:A115"/>
    <mergeCell ref="B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L109:L115"/>
    <mergeCell ref="M109:M115"/>
    <mergeCell ref="N109:N115"/>
    <mergeCell ref="K95:K101"/>
    <mergeCell ref="L95:L101"/>
    <mergeCell ref="M95:M101"/>
    <mergeCell ref="N95:N101"/>
    <mergeCell ref="A102:A108"/>
    <mergeCell ref="B102:B108"/>
    <mergeCell ref="C102:C108"/>
    <mergeCell ref="D102:D108"/>
    <mergeCell ref="E102:E108"/>
    <mergeCell ref="F102:F108"/>
    <mergeCell ref="G102:G108"/>
    <mergeCell ref="H102:H108"/>
    <mergeCell ref="I102:I108"/>
    <mergeCell ref="J102:J108"/>
    <mergeCell ref="K102:K108"/>
    <mergeCell ref="L102:L108"/>
    <mergeCell ref="F95:F101"/>
    <mergeCell ref="G95:G101"/>
    <mergeCell ref="H95:H101"/>
    <mergeCell ref="I95:I101"/>
    <mergeCell ref="J95:J101"/>
    <mergeCell ref="A95:A101"/>
    <mergeCell ref="B95:B101"/>
    <mergeCell ref="C95:C101"/>
    <mergeCell ref="D95:D101"/>
    <mergeCell ref="E95:E101"/>
    <mergeCell ref="N69:N83"/>
    <mergeCell ref="A85:A93"/>
    <mergeCell ref="B85:B93"/>
    <mergeCell ref="C85:C93"/>
    <mergeCell ref="D85:D93"/>
    <mergeCell ref="E85:E93"/>
    <mergeCell ref="F85:F93"/>
    <mergeCell ref="G85:G93"/>
    <mergeCell ref="H85:H93"/>
    <mergeCell ref="I85:I93"/>
    <mergeCell ref="J85:J93"/>
    <mergeCell ref="K85:K93"/>
    <mergeCell ref="N85:N93"/>
    <mergeCell ref="F69:F83"/>
    <mergeCell ref="G69:G83"/>
    <mergeCell ref="H69:H83"/>
    <mergeCell ref="A69:A75"/>
    <mergeCell ref="D69:D83"/>
    <mergeCell ref="E69:E83"/>
    <mergeCell ref="A3:N3"/>
    <mergeCell ref="A5:A6"/>
    <mergeCell ref="C5:C6"/>
    <mergeCell ref="D5:D6"/>
    <mergeCell ref="G5:H5"/>
    <mergeCell ref="N5:N6"/>
  </mergeCells>
  <phoneticPr fontId="11" type="noConversion"/>
  <pageMargins left="0.35433070866141736" right="0.35433070866141736" top="0.74803149606299213" bottom="0.39370078740157483" header="0.31496062992125984" footer="0.31496062992125984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164"/>
  <sheetViews>
    <sheetView view="pageBreakPreview" zoomScale="50" zoomScaleNormal="75" zoomScaleSheetLayoutView="50" workbookViewId="0">
      <selection activeCell="C9" sqref="A9:XFD15"/>
    </sheetView>
  </sheetViews>
  <sheetFormatPr defaultRowHeight="13.2"/>
  <cols>
    <col min="1" max="1" width="27.88671875" customWidth="1"/>
    <col min="2" max="2" width="36.88671875" customWidth="1"/>
    <col min="3" max="3" width="24.109375" customWidth="1"/>
    <col min="4" max="4" width="16.6640625" customWidth="1"/>
    <col min="5" max="5" width="18.6640625" customWidth="1"/>
    <col min="6" max="6" width="18" customWidth="1"/>
  </cols>
  <sheetData>
    <row r="1" spans="1:6" ht="15.6">
      <c r="B1" s="2"/>
      <c r="C1" s="2"/>
      <c r="D1" s="2"/>
      <c r="E1" s="2"/>
      <c r="F1" s="2"/>
    </row>
    <row r="2" spans="1:6" ht="18">
      <c r="A2" s="20"/>
      <c r="B2" s="19"/>
      <c r="C2" s="18"/>
      <c r="D2" s="18"/>
      <c r="E2" s="18"/>
      <c r="F2" s="38" t="s">
        <v>65</v>
      </c>
    </row>
    <row r="3" spans="1:6" ht="18">
      <c r="A3" s="20"/>
      <c r="B3" s="19"/>
      <c r="C3" s="18"/>
      <c r="D3" s="18"/>
      <c r="E3" s="18"/>
      <c r="F3" s="18"/>
    </row>
    <row r="4" spans="1:6" ht="90">
      <c r="A4" s="23" t="s">
        <v>1559</v>
      </c>
      <c r="B4" s="23"/>
      <c r="C4" s="23"/>
      <c r="D4" s="23"/>
      <c r="E4" s="23"/>
      <c r="F4" s="23"/>
    </row>
    <row r="5" spans="1:6">
      <c r="A5" s="4"/>
      <c r="B5" s="5"/>
      <c r="C5" s="3"/>
      <c r="D5" s="3"/>
      <c r="E5" s="3"/>
      <c r="F5" s="3"/>
    </row>
    <row r="6" spans="1:6" ht="22.8" customHeight="1">
      <c r="A6" s="129" t="s">
        <v>8</v>
      </c>
      <c r="B6" s="143" t="s">
        <v>28</v>
      </c>
      <c r="C6" s="108" t="s">
        <v>17</v>
      </c>
      <c r="D6" s="1" t="s">
        <v>26</v>
      </c>
      <c r="E6" s="1"/>
      <c r="F6" s="1"/>
    </row>
    <row r="7" spans="1:6" ht="46.8">
      <c r="A7" s="129"/>
      <c r="B7" s="143"/>
      <c r="C7" s="108"/>
      <c r="D7" s="28" t="s">
        <v>24</v>
      </c>
      <c r="E7" s="34" t="s">
        <v>25</v>
      </c>
      <c r="F7" s="34" t="s">
        <v>20</v>
      </c>
    </row>
    <row r="8" spans="1:6" ht="15.6">
      <c r="A8" s="34">
        <v>1</v>
      </c>
      <c r="B8" s="35">
        <v>2</v>
      </c>
      <c r="C8" s="28">
        <v>3</v>
      </c>
      <c r="D8" s="28">
        <v>4</v>
      </c>
      <c r="E8" s="28">
        <v>5</v>
      </c>
      <c r="F8" s="28">
        <v>6</v>
      </c>
    </row>
    <row r="9" spans="1:6" s="366" customFormat="1" ht="15.6">
      <c r="A9" s="507" t="s">
        <v>30</v>
      </c>
      <c r="B9" s="508" t="s">
        <v>1558</v>
      </c>
      <c r="C9" s="509" t="s">
        <v>12</v>
      </c>
      <c r="D9" s="510">
        <f>D10+D12+D11</f>
        <v>209092</v>
      </c>
      <c r="E9" s="510">
        <v>205934.91</v>
      </c>
      <c r="F9" s="510">
        <f>F10+F11+F12</f>
        <v>205934.91</v>
      </c>
    </row>
    <row r="10" spans="1:6" s="366" customFormat="1" ht="15.6">
      <c r="A10" s="507"/>
      <c r="B10" s="508"/>
      <c r="C10" s="511" t="s">
        <v>21</v>
      </c>
      <c r="D10" s="512">
        <f>D17+D102+D245</f>
        <v>26412.69</v>
      </c>
      <c r="E10" s="512">
        <v>26412.69</v>
      </c>
      <c r="F10" s="512">
        <f>F17+F102+F245</f>
        <v>26412.69</v>
      </c>
    </row>
    <row r="11" spans="1:6" s="366" customFormat="1" ht="15.6">
      <c r="A11" s="507"/>
      <c r="B11" s="508"/>
      <c r="C11" s="513" t="s">
        <v>9</v>
      </c>
      <c r="D11" s="512">
        <f>D18+D103+D217+D246+D295+D337+D414</f>
        <v>70018.73000000001</v>
      </c>
      <c r="E11" s="512">
        <v>67694.149999999994</v>
      </c>
      <c r="F11" s="512">
        <f>F18+F103++F217+F246+F295+F337+F414</f>
        <v>67694.149999999994</v>
      </c>
    </row>
    <row r="12" spans="1:6" s="366" customFormat="1" ht="15.6">
      <c r="A12" s="507"/>
      <c r="B12" s="508"/>
      <c r="C12" s="513" t="s">
        <v>10</v>
      </c>
      <c r="D12" s="512">
        <f>D19+D104+D218+D247+D338+D415</f>
        <v>112660.58</v>
      </c>
      <c r="E12" s="512">
        <v>111828.07</v>
      </c>
      <c r="F12" s="512">
        <f>F19+F104+F218+F247+F338+F415</f>
        <v>111828.07</v>
      </c>
    </row>
    <row r="13" spans="1:6" s="366" customFormat="1" ht="15.6">
      <c r="A13" s="507"/>
      <c r="B13" s="508"/>
      <c r="C13" s="514" t="s">
        <v>66</v>
      </c>
      <c r="D13" s="512"/>
      <c r="E13" s="512"/>
      <c r="F13" s="515"/>
    </row>
    <row r="14" spans="1:6" s="366" customFormat="1" ht="16.2">
      <c r="A14" s="507"/>
      <c r="B14" s="508"/>
      <c r="C14" s="513" t="s">
        <v>248</v>
      </c>
      <c r="D14" s="512"/>
      <c r="E14" s="512"/>
      <c r="F14" s="515"/>
    </row>
    <row r="15" spans="1:6" s="366" customFormat="1" ht="15.6">
      <c r="A15" s="516"/>
      <c r="B15" s="517"/>
      <c r="C15" s="513" t="s">
        <v>22</v>
      </c>
      <c r="D15" s="512"/>
      <c r="E15" s="512"/>
      <c r="F15" s="512"/>
    </row>
    <row r="16" spans="1:6" ht="15.6">
      <c r="A16" s="137" t="s">
        <v>23</v>
      </c>
      <c r="B16" s="140" t="s">
        <v>70</v>
      </c>
      <c r="C16" s="65" t="s">
        <v>12</v>
      </c>
      <c r="D16" s="70">
        <f>D17+D18+D19</f>
        <v>28633.02</v>
      </c>
      <c r="E16" s="70">
        <v>28507.91</v>
      </c>
      <c r="F16" s="70">
        <f>F17+F18+F19</f>
        <v>28507.91</v>
      </c>
    </row>
    <row r="17" spans="1:6" ht="15.6">
      <c r="A17" s="138"/>
      <c r="B17" s="141"/>
      <c r="C17" s="66" t="s">
        <v>21</v>
      </c>
      <c r="D17" s="70">
        <f>D32+D95</f>
        <v>1512</v>
      </c>
      <c r="E17" s="70">
        <v>1512</v>
      </c>
      <c r="F17" s="70">
        <f>F32++F95</f>
        <v>1512</v>
      </c>
    </row>
    <row r="18" spans="1:6" ht="15.6">
      <c r="A18" s="138"/>
      <c r="B18" s="141"/>
      <c r="C18" s="67" t="s">
        <v>9</v>
      </c>
      <c r="D18" s="70">
        <f t="shared" ref="D18:F19" si="0">D26+D33+D96</f>
        <v>2561.4299999999998</v>
      </c>
      <c r="E18" s="70">
        <v>2561.44</v>
      </c>
      <c r="F18" s="70">
        <f t="shared" si="0"/>
        <v>2561.44</v>
      </c>
    </row>
    <row r="19" spans="1:6" ht="15.6">
      <c r="A19" s="138"/>
      <c r="B19" s="141"/>
      <c r="C19" s="67" t="s">
        <v>10</v>
      </c>
      <c r="D19" s="70">
        <f t="shared" si="0"/>
        <v>24559.59</v>
      </c>
      <c r="E19" s="70">
        <v>24434.47</v>
      </c>
      <c r="F19" s="70">
        <f t="shared" si="0"/>
        <v>24434.47</v>
      </c>
    </row>
    <row r="20" spans="1:6" ht="15.6">
      <c r="A20" s="138"/>
      <c r="B20" s="141"/>
      <c r="C20" s="68" t="s">
        <v>66</v>
      </c>
      <c r="D20" s="70"/>
      <c r="E20" s="70"/>
      <c r="F20" s="70"/>
    </row>
    <row r="21" spans="1:6" ht="15.6">
      <c r="A21" s="138"/>
      <c r="B21" s="141"/>
      <c r="C21" s="67" t="s">
        <v>11</v>
      </c>
      <c r="D21" s="70"/>
      <c r="E21" s="70"/>
      <c r="F21" s="70"/>
    </row>
    <row r="22" spans="1:6" ht="15.6">
      <c r="A22" s="139"/>
      <c r="B22" s="142"/>
      <c r="C22" s="67" t="s">
        <v>22</v>
      </c>
      <c r="D22" s="70"/>
      <c r="E22" s="70"/>
      <c r="F22" s="70"/>
    </row>
    <row r="23" spans="1:6" ht="15.6">
      <c r="A23" s="52" t="s">
        <v>0</v>
      </c>
      <c r="B23" s="36"/>
      <c r="C23" s="16" t="s">
        <v>5</v>
      </c>
      <c r="D23" s="69"/>
      <c r="E23" s="69"/>
      <c r="F23" s="69"/>
    </row>
    <row r="24" spans="1:6" ht="15.6">
      <c r="A24" s="131" t="s">
        <v>36</v>
      </c>
      <c r="B24" s="130" t="s">
        <v>71</v>
      </c>
      <c r="C24" s="21" t="s">
        <v>12</v>
      </c>
      <c r="D24" s="69">
        <f>D26+D27</f>
        <v>26878.36</v>
      </c>
      <c r="E24" s="69">
        <v>26753.25</v>
      </c>
      <c r="F24" s="69">
        <f>F26+F27</f>
        <v>26753.25</v>
      </c>
    </row>
    <row r="25" spans="1:6" ht="15.6">
      <c r="A25" s="131"/>
      <c r="B25" s="130"/>
      <c r="C25" s="13" t="s">
        <v>21</v>
      </c>
      <c r="D25" s="69"/>
      <c r="E25" s="69"/>
      <c r="F25" s="69"/>
    </row>
    <row r="26" spans="1:6" ht="15.6">
      <c r="A26" s="131"/>
      <c r="B26" s="130"/>
      <c r="C26" s="14" t="s">
        <v>9</v>
      </c>
      <c r="D26" s="69">
        <v>2322.41</v>
      </c>
      <c r="E26" s="69">
        <v>2322.42</v>
      </c>
      <c r="F26" s="69">
        <v>2322.42</v>
      </c>
    </row>
    <row r="27" spans="1:6" ht="15.6">
      <c r="A27" s="131"/>
      <c r="B27" s="130"/>
      <c r="C27" s="14" t="s">
        <v>10</v>
      </c>
      <c r="D27" s="69">
        <v>24555.95</v>
      </c>
      <c r="E27" s="69">
        <v>24430.83</v>
      </c>
      <c r="F27" s="69">
        <v>24430.83</v>
      </c>
    </row>
    <row r="28" spans="1:6" ht="15.6">
      <c r="A28" s="131"/>
      <c r="B28" s="130"/>
      <c r="C28" s="15" t="s">
        <v>66</v>
      </c>
      <c r="D28" s="69"/>
      <c r="E28" s="69"/>
      <c r="F28" s="69"/>
    </row>
    <row r="29" spans="1:6" ht="15.6">
      <c r="A29" s="131"/>
      <c r="B29" s="130"/>
      <c r="C29" s="14" t="s">
        <v>11</v>
      </c>
      <c r="D29" s="69"/>
      <c r="E29" s="69"/>
      <c r="F29" s="69"/>
    </row>
    <row r="30" spans="1:6" ht="15.6">
      <c r="A30" s="131"/>
      <c r="B30" s="130"/>
      <c r="C30" s="14" t="s">
        <v>22</v>
      </c>
      <c r="D30" s="69"/>
      <c r="E30" s="69"/>
      <c r="F30" s="69"/>
    </row>
    <row r="31" spans="1:6" ht="15.6">
      <c r="A31" s="131" t="s">
        <v>64</v>
      </c>
      <c r="B31" s="130" t="s">
        <v>72</v>
      </c>
      <c r="C31" s="21" t="s">
        <v>12</v>
      </c>
      <c r="D31" s="69">
        <f>D32+D33+D34</f>
        <v>1703.62</v>
      </c>
      <c r="E31" s="69">
        <v>1703.62</v>
      </c>
      <c r="F31" s="69">
        <f>F32+F33+F34</f>
        <v>1703.62</v>
      </c>
    </row>
    <row r="32" spans="1:6" ht="15.6">
      <c r="A32" s="131"/>
      <c r="B32" s="130"/>
      <c r="C32" s="13" t="s">
        <v>21</v>
      </c>
      <c r="D32" s="69">
        <v>1462</v>
      </c>
      <c r="E32" s="69">
        <v>1462</v>
      </c>
      <c r="F32" s="69">
        <v>1462</v>
      </c>
    </row>
    <row r="33" spans="1:6" ht="15.6">
      <c r="A33" s="131"/>
      <c r="B33" s="130"/>
      <c r="C33" s="14" t="s">
        <v>9</v>
      </c>
      <c r="D33" s="69">
        <v>238</v>
      </c>
      <c r="E33" s="69">
        <v>238</v>
      </c>
      <c r="F33" s="69">
        <v>238</v>
      </c>
    </row>
    <row r="34" spans="1:6" ht="15.6">
      <c r="A34" s="131"/>
      <c r="B34" s="130"/>
      <c r="C34" s="14" t="s">
        <v>10</v>
      </c>
      <c r="D34" s="69">
        <v>3.62</v>
      </c>
      <c r="E34" s="69">
        <v>3.62</v>
      </c>
      <c r="F34" s="69">
        <v>3.62</v>
      </c>
    </row>
    <row r="35" spans="1:6" ht="15.6">
      <c r="A35" s="131"/>
      <c r="B35" s="130"/>
      <c r="C35" s="15" t="s">
        <v>66</v>
      </c>
      <c r="D35" s="69"/>
      <c r="E35" s="69"/>
      <c r="F35" s="69"/>
    </row>
    <row r="36" spans="1:6" ht="15.6">
      <c r="A36" s="131"/>
      <c r="B36" s="130"/>
      <c r="C36" s="14" t="s">
        <v>11</v>
      </c>
      <c r="D36" s="69"/>
      <c r="E36" s="69"/>
      <c r="F36" s="69"/>
    </row>
    <row r="37" spans="1:6" ht="15.6">
      <c r="A37" s="131"/>
      <c r="B37" s="130"/>
      <c r="C37" s="14" t="s">
        <v>22</v>
      </c>
      <c r="D37" s="69"/>
      <c r="E37" s="69"/>
      <c r="F37" s="69"/>
    </row>
    <row r="38" spans="1:6" ht="15.6">
      <c r="A38" s="131" t="s">
        <v>205</v>
      </c>
      <c r="B38" s="132" t="s">
        <v>73</v>
      </c>
      <c r="C38" s="21" t="s">
        <v>12</v>
      </c>
      <c r="D38" s="69"/>
      <c r="E38" s="69"/>
      <c r="F38" s="69"/>
    </row>
    <row r="39" spans="1:6" ht="15.6">
      <c r="A39" s="131"/>
      <c r="B39" s="133"/>
      <c r="C39" s="13" t="s">
        <v>21</v>
      </c>
      <c r="D39" s="69"/>
      <c r="E39" s="69"/>
      <c r="F39" s="69"/>
    </row>
    <row r="40" spans="1:6" ht="15.6">
      <c r="A40" s="131"/>
      <c r="B40" s="133"/>
      <c r="C40" s="14" t="s">
        <v>9</v>
      </c>
      <c r="D40" s="69"/>
      <c r="E40" s="69"/>
      <c r="F40" s="69"/>
    </row>
    <row r="41" spans="1:6" ht="15.6">
      <c r="A41" s="131"/>
      <c r="B41" s="133"/>
      <c r="C41" s="14" t="s">
        <v>10</v>
      </c>
      <c r="D41" s="69"/>
      <c r="E41" s="69"/>
      <c r="F41" s="69"/>
    </row>
    <row r="42" spans="1:6" ht="15.6">
      <c r="A42" s="131"/>
      <c r="B42" s="133"/>
      <c r="C42" s="15" t="s">
        <v>66</v>
      </c>
      <c r="D42" s="69"/>
      <c r="E42" s="69"/>
      <c r="F42" s="69"/>
    </row>
    <row r="43" spans="1:6" ht="15.6">
      <c r="A43" s="131"/>
      <c r="B43" s="133"/>
      <c r="C43" s="14" t="s">
        <v>11</v>
      </c>
      <c r="D43" s="69"/>
      <c r="E43" s="69"/>
      <c r="F43" s="69"/>
    </row>
    <row r="44" spans="1:6" ht="15.6">
      <c r="A44" s="131"/>
      <c r="B44" s="134"/>
      <c r="C44" s="14" t="s">
        <v>22</v>
      </c>
      <c r="D44" s="69"/>
      <c r="E44" s="69"/>
      <c r="F44" s="69"/>
    </row>
    <row r="45" spans="1:6" ht="15.6">
      <c r="A45" s="131" t="s">
        <v>206</v>
      </c>
      <c r="B45" s="132" t="s">
        <v>74</v>
      </c>
      <c r="C45" s="21" t="s">
        <v>12</v>
      </c>
      <c r="D45" s="69"/>
      <c r="E45" s="69"/>
      <c r="F45" s="69"/>
    </row>
    <row r="46" spans="1:6" ht="15.6">
      <c r="A46" s="131"/>
      <c r="B46" s="133"/>
      <c r="C46" s="13" t="s">
        <v>21</v>
      </c>
      <c r="D46" s="69"/>
      <c r="E46" s="69"/>
      <c r="F46" s="69"/>
    </row>
    <row r="47" spans="1:6" ht="15.6">
      <c r="A47" s="131"/>
      <c r="B47" s="133"/>
      <c r="C47" s="14" t="s">
        <v>9</v>
      </c>
      <c r="D47" s="69"/>
      <c r="E47" s="69"/>
      <c r="F47" s="69"/>
    </row>
    <row r="48" spans="1:6" ht="15.6">
      <c r="A48" s="131"/>
      <c r="B48" s="133"/>
      <c r="C48" s="14" t="s">
        <v>10</v>
      </c>
      <c r="D48" s="69"/>
      <c r="E48" s="69"/>
      <c r="F48" s="69"/>
    </row>
    <row r="49" spans="1:6" ht="15.6">
      <c r="A49" s="131"/>
      <c r="B49" s="133"/>
      <c r="C49" s="15" t="s">
        <v>66</v>
      </c>
      <c r="D49" s="69"/>
      <c r="E49" s="69"/>
      <c r="F49" s="69"/>
    </row>
    <row r="50" spans="1:6" ht="15.6">
      <c r="A50" s="131"/>
      <c r="B50" s="133"/>
      <c r="C50" s="14" t="s">
        <v>11</v>
      </c>
      <c r="D50" s="69"/>
      <c r="E50" s="69"/>
      <c r="F50" s="69"/>
    </row>
    <row r="51" spans="1:6" ht="15.6">
      <c r="A51" s="131"/>
      <c r="B51" s="134"/>
      <c r="C51" s="14" t="s">
        <v>22</v>
      </c>
      <c r="D51" s="69"/>
      <c r="E51" s="69"/>
      <c r="F51" s="69"/>
    </row>
    <row r="52" spans="1:6" ht="15.6">
      <c r="A52" s="131" t="s">
        <v>207</v>
      </c>
      <c r="B52" s="132" t="s">
        <v>75</v>
      </c>
      <c r="C52" s="21" t="s">
        <v>12</v>
      </c>
      <c r="D52" s="69"/>
      <c r="E52" s="69"/>
      <c r="F52" s="69"/>
    </row>
    <row r="53" spans="1:6" ht="15.6">
      <c r="A53" s="131"/>
      <c r="B53" s="133"/>
      <c r="C53" s="13" t="s">
        <v>21</v>
      </c>
      <c r="D53" s="69"/>
      <c r="E53" s="69"/>
      <c r="F53" s="69"/>
    </row>
    <row r="54" spans="1:6" ht="15.6">
      <c r="A54" s="131"/>
      <c r="B54" s="133"/>
      <c r="C54" s="14" t="s">
        <v>9</v>
      </c>
      <c r="D54" s="69"/>
      <c r="E54" s="69"/>
      <c r="F54" s="69"/>
    </row>
    <row r="55" spans="1:6" ht="15.6">
      <c r="A55" s="131"/>
      <c r="B55" s="133"/>
      <c r="C55" s="14" t="s">
        <v>10</v>
      </c>
      <c r="D55" s="69"/>
      <c r="E55" s="69"/>
      <c r="F55" s="69"/>
    </row>
    <row r="56" spans="1:6" ht="15.6">
      <c r="A56" s="131"/>
      <c r="B56" s="133"/>
      <c r="C56" s="15" t="s">
        <v>66</v>
      </c>
      <c r="D56" s="69"/>
      <c r="E56" s="69"/>
      <c r="F56" s="69"/>
    </row>
    <row r="57" spans="1:6" ht="15.6">
      <c r="A57" s="131"/>
      <c r="B57" s="133"/>
      <c r="C57" s="14" t="s">
        <v>11</v>
      </c>
      <c r="D57" s="69"/>
      <c r="E57" s="69"/>
      <c r="F57" s="69"/>
    </row>
    <row r="58" spans="1:6" ht="49.5" customHeight="1">
      <c r="A58" s="131"/>
      <c r="B58" s="134"/>
      <c r="C58" s="14" t="s">
        <v>22</v>
      </c>
      <c r="D58" s="69"/>
      <c r="E58" s="69"/>
      <c r="F58" s="69"/>
    </row>
    <row r="59" spans="1:6" ht="15.6">
      <c r="A59" s="131" t="s">
        <v>208</v>
      </c>
      <c r="B59" s="132" t="s">
        <v>76</v>
      </c>
      <c r="C59" s="21" t="s">
        <v>12</v>
      </c>
      <c r="D59" s="69"/>
      <c r="E59" s="69"/>
      <c r="F59" s="69"/>
    </row>
    <row r="60" spans="1:6" ht="15.6">
      <c r="A60" s="131"/>
      <c r="B60" s="133"/>
      <c r="C60" s="13" t="s">
        <v>21</v>
      </c>
      <c r="D60" s="69"/>
      <c r="E60" s="69"/>
      <c r="F60" s="69"/>
    </row>
    <row r="61" spans="1:6" ht="15.6">
      <c r="A61" s="131"/>
      <c r="B61" s="133"/>
      <c r="C61" s="14" t="s">
        <v>9</v>
      </c>
      <c r="D61" s="69"/>
      <c r="E61" s="69"/>
      <c r="F61" s="69"/>
    </row>
    <row r="62" spans="1:6" ht="15.6">
      <c r="A62" s="131"/>
      <c r="B62" s="133"/>
      <c r="C62" s="14" t="s">
        <v>10</v>
      </c>
      <c r="D62" s="69"/>
      <c r="E62" s="69"/>
      <c r="F62" s="69"/>
    </row>
    <row r="63" spans="1:6" ht="15.6">
      <c r="A63" s="131"/>
      <c r="B63" s="133"/>
      <c r="C63" s="15" t="s">
        <v>66</v>
      </c>
      <c r="D63" s="69"/>
      <c r="E63" s="69"/>
      <c r="F63" s="69"/>
    </row>
    <row r="64" spans="1:6" ht="15.6">
      <c r="A64" s="131"/>
      <c r="B64" s="133"/>
      <c r="C64" s="14" t="s">
        <v>11</v>
      </c>
      <c r="D64" s="69"/>
      <c r="E64" s="69"/>
      <c r="F64" s="69"/>
    </row>
    <row r="65" spans="1:6" ht="15.6">
      <c r="A65" s="131"/>
      <c r="B65" s="134"/>
      <c r="C65" s="14" t="s">
        <v>22</v>
      </c>
      <c r="D65" s="69"/>
      <c r="E65" s="69"/>
      <c r="F65" s="69"/>
    </row>
    <row r="66" spans="1:6" ht="15.6">
      <c r="A66" s="131" t="s">
        <v>209</v>
      </c>
      <c r="B66" s="132" t="s">
        <v>77</v>
      </c>
      <c r="C66" s="21" t="s">
        <v>12</v>
      </c>
      <c r="D66" s="69"/>
      <c r="E66" s="69"/>
      <c r="F66" s="69"/>
    </row>
    <row r="67" spans="1:6" ht="15.6">
      <c r="A67" s="131"/>
      <c r="B67" s="133"/>
      <c r="C67" s="13" t="s">
        <v>21</v>
      </c>
      <c r="D67" s="69"/>
      <c r="E67" s="69"/>
      <c r="F67" s="69"/>
    </row>
    <row r="68" spans="1:6" ht="15.6">
      <c r="A68" s="131"/>
      <c r="B68" s="133"/>
      <c r="C68" s="14" t="s">
        <v>9</v>
      </c>
      <c r="D68" s="69"/>
      <c r="E68" s="69"/>
      <c r="F68" s="69"/>
    </row>
    <row r="69" spans="1:6" ht="15.6">
      <c r="A69" s="131"/>
      <c r="B69" s="133"/>
      <c r="C69" s="14" t="s">
        <v>10</v>
      </c>
      <c r="D69" s="69"/>
      <c r="E69" s="69"/>
      <c r="F69" s="69"/>
    </row>
    <row r="70" spans="1:6" ht="15.6">
      <c r="A70" s="131"/>
      <c r="B70" s="133"/>
      <c r="C70" s="15" t="s">
        <v>66</v>
      </c>
      <c r="D70" s="69"/>
      <c r="E70" s="69"/>
      <c r="F70" s="69"/>
    </row>
    <row r="71" spans="1:6" ht="15.6">
      <c r="A71" s="131"/>
      <c r="B71" s="133"/>
      <c r="C71" s="14" t="s">
        <v>11</v>
      </c>
      <c r="D71" s="69"/>
      <c r="E71" s="69"/>
      <c r="F71" s="69"/>
    </row>
    <row r="72" spans="1:6" ht="15.6">
      <c r="A72" s="131"/>
      <c r="B72" s="134"/>
      <c r="C72" s="14" t="s">
        <v>22</v>
      </c>
      <c r="D72" s="69"/>
      <c r="E72" s="69"/>
      <c r="F72" s="69"/>
    </row>
    <row r="73" spans="1:6" ht="15.6">
      <c r="A73" s="131" t="s">
        <v>210</v>
      </c>
      <c r="B73" s="132" t="s">
        <v>78</v>
      </c>
      <c r="C73" s="21" t="s">
        <v>12</v>
      </c>
      <c r="D73" s="69"/>
      <c r="E73" s="69"/>
      <c r="F73" s="69"/>
    </row>
    <row r="74" spans="1:6" ht="15.6">
      <c r="A74" s="131"/>
      <c r="B74" s="133"/>
      <c r="C74" s="13" t="s">
        <v>21</v>
      </c>
      <c r="D74" s="69"/>
      <c r="E74" s="69"/>
      <c r="F74" s="69"/>
    </row>
    <row r="75" spans="1:6" ht="15.6">
      <c r="A75" s="131"/>
      <c r="B75" s="133"/>
      <c r="C75" s="14" t="s">
        <v>9</v>
      </c>
      <c r="D75" s="69"/>
      <c r="E75" s="69"/>
      <c r="F75" s="69"/>
    </row>
    <row r="76" spans="1:6" ht="15.6">
      <c r="A76" s="131"/>
      <c r="B76" s="133"/>
      <c r="C76" s="14" t="s">
        <v>10</v>
      </c>
      <c r="D76" s="69"/>
      <c r="E76" s="69"/>
      <c r="F76" s="69"/>
    </row>
    <row r="77" spans="1:6" ht="15.6">
      <c r="A77" s="131"/>
      <c r="B77" s="133"/>
      <c r="C77" s="15" t="s">
        <v>66</v>
      </c>
      <c r="D77" s="69"/>
      <c r="E77" s="69"/>
      <c r="F77" s="69"/>
    </row>
    <row r="78" spans="1:6" ht="15.6">
      <c r="A78" s="131"/>
      <c r="B78" s="133"/>
      <c r="C78" s="14" t="s">
        <v>11</v>
      </c>
      <c r="D78" s="69"/>
      <c r="E78" s="69"/>
      <c r="F78" s="69"/>
    </row>
    <row r="79" spans="1:6" ht="15.6">
      <c r="A79" s="131"/>
      <c r="B79" s="134"/>
      <c r="C79" s="14" t="s">
        <v>22</v>
      </c>
      <c r="D79" s="69"/>
      <c r="E79" s="69"/>
      <c r="F79" s="69"/>
    </row>
    <row r="80" spans="1:6" ht="15.6">
      <c r="A80" s="131" t="s">
        <v>211</v>
      </c>
      <c r="B80" s="132" t="s">
        <v>79</v>
      </c>
      <c r="C80" s="21" t="s">
        <v>12</v>
      </c>
      <c r="D80" s="69"/>
      <c r="E80" s="69"/>
      <c r="F80" s="69"/>
    </row>
    <row r="81" spans="1:6" ht="15.6">
      <c r="A81" s="131"/>
      <c r="B81" s="133"/>
      <c r="C81" s="13" t="s">
        <v>21</v>
      </c>
      <c r="D81" s="69"/>
      <c r="E81" s="69"/>
      <c r="F81" s="69"/>
    </row>
    <row r="82" spans="1:6" ht="15.6">
      <c r="A82" s="131"/>
      <c r="B82" s="133"/>
      <c r="C82" s="14" t="s">
        <v>9</v>
      </c>
      <c r="D82" s="69"/>
      <c r="E82" s="69"/>
      <c r="F82" s="69"/>
    </row>
    <row r="83" spans="1:6" ht="15.6">
      <c r="A83" s="131"/>
      <c r="B83" s="133"/>
      <c r="C83" s="14" t="s">
        <v>10</v>
      </c>
      <c r="D83" s="69"/>
      <c r="E83" s="69"/>
      <c r="F83" s="69"/>
    </row>
    <row r="84" spans="1:6" ht="15.6">
      <c r="A84" s="131"/>
      <c r="B84" s="133"/>
      <c r="C84" s="15" t="s">
        <v>66</v>
      </c>
      <c r="D84" s="69"/>
      <c r="E84" s="69"/>
      <c r="F84" s="69"/>
    </row>
    <row r="85" spans="1:6" ht="15.6">
      <c r="A85" s="131"/>
      <c r="B85" s="133"/>
      <c r="C85" s="14" t="s">
        <v>11</v>
      </c>
      <c r="D85" s="69"/>
      <c r="E85" s="69"/>
      <c r="F85" s="69"/>
    </row>
    <row r="86" spans="1:6" ht="15.6">
      <c r="A86" s="131"/>
      <c r="B86" s="134"/>
      <c r="C86" s="14" t="s">
        <v>22</v>
      </c>
      <c r="D86" s="69"/>
      <c r="E86" s="69"/>
      <c r="F86" s="69"/>
    </row>
    <row r="87" spans="1:6" ht="15.6">
      <c r="A87" s="131" t="s">
        <v>212</v>
      </c>
      <c r="B87" s="132" t="s">
        <v>80</v>
      </c>
      <c r="C87" s="21" t="s">
        <v>12</v>
      </c>
      <c r="D87" s="69"/>
      <c r="E87" s="69"/>
      <c r="F87" s="69"/>
    </row>
    <row r="88" spans="1:6" ht="15.6">
      <c r="A88" s="131"/>
      <c r="B88" s="133"/>
      <c r="C88" s="13" t="s">
        <v>21</v>
      </c>
      <c r="D88" s="69"/>
      <c r="E88" s="69"/>
      <c r="F88" s="69"/>
    </row>
    <row r="89" spans="1:6" ht="15.6">
      <c r="A89" s="131"/>
      <c r="B89" s="133"/>
      <c r="C89" s="14" t="s">
        <v>9</v>
      </c>
      <c r="D89" s="69"/>
      <c r="E89" s="69"/>
      <c r="F89" s="69"/>
    </row>
    <row r="90" spans="1:6" ht="15.6">
      <c r="A90" s="131"/>
      <c r="B90" s="133"/>
      <c r="C90" s="14" t="s">
        <v>10</v>
      </c>
      <c r="D90" s="69"/>
      <c r="E90" s="69"/>
      <c r="F90" s="69"/>
    </row>
    <row r="91" spans="1:6" ht="15.6">
      <c r="A91" s="131"/>
      <c r="B91" s="133"/>
      <c r="C91" s="15" t="s">
        <v>66</v>
      </c>
      <c r="D91" s="69"/>
      <c r="E91" s="69"/>
      <c r="F91" s="69"/>
    </row>
    <row r="92" spans="1:6" ht="15.6">
      <c r="A92" s="131"/>
      <c r="B92" s="133"/>
      <c r="C92" s="14" t="s">
        <v>11</v>
      </c>
      <c r="D92" s="69"/>
      <c r="E92" s="69"/>
      <c r="F92" s="69"/>
    </row>
    <row r="93" spans="1:6" ht="15.6">
      <c r="A93" s="131"/>
      <c r="B93" s="134"/>
      <c r="C93" s="14" t="s">
        <v>22</v>
      </c>
      <c r="D93" s="69"/>
      <c r="E93" s="69"/>
      <c r="F93" s="69"/>
    </row>
    <row r="94" spans="1:6" ht="15.6">
      <c r="A94" s="131" t="s">
        <v>212</v>
      </c>
      <c r="B94" s="132" t="s">
        <v>81</v>
      </c>
      <c r="C94" s="21" t="s">
        <v>12</v>
      </c>
      <c r="D94" s="69">
        <f>D95+D96+D97</f>
        <v>51.040000000000006</v>
      </c>
      <c r="E94" s="69">
        <v>51.040000000000006</v>
      </c>
      <c r="F94" s="69">
        <f>F95+F96+F97</f>
        <v>51.040000000000006</v>
      </c>
    </row>
    <row r="95" spans="1:6" ht="15.6">
      <c r="A95" s="131"/>
      <c r="B95" s="133"/>
      <c r="C95" s="13" t="s">
        <v>21</v>
      </c>
      <c r="D95" s="69">
        <v>50</v>
      </c>
      <c r="E95" s="69">
        <v>50</v>
      </c>
      <c r="F95" s="69">
        <v>50</v>
      </c>
    </row>
    <row r="96" spans="1:6" ht="15.6">
      <c r="A96" s="131"/>
      <c r="B96" s="133"/>
      <c r="C96" s="14" t="s">
        <v>9</v>
      </c>
      <c r="D96" s="69">
        <v>1.02</v>
      </c>
      <c r="E96" s="69">
        <v>1.02</v>
      </c>
      <c r="F96" s="69">
        <v>1.02</v>
      </c>
    </row>
    <row r="97" spans="1:6" ht="15.6">
      <c r="A97" s="131"/>
      <c r="B97" s="133"/>
      <c r="C97" s="14" t="s">
        <v>10</v>
      </c>
      <c r="D97" s="69">
        <v>0.02</v>
      </c>
      <c r="E97" s="69">
        <v>0.02</v>
      </c>
      <c r="F97" s="69">
        <v>0.02</v>
      </c>
    </row>
    <row r="98" spans="1:6" ht="15.6">
      <c r="A98" s="131"/>
      <c r="B98" s="133"/>
      <c r="C98" s="15" t="s">
        <v>66</v>
      </c>
      <c r="D98" s="69"/>
      <c r="E98" s="69"/>
      <c r="F98" s="69"/>
    </row>
    <row r="99" spans="1:6" ht="15.6">
      <c r="A99" s="131"/>
      <c r="B99" s="133"/>
      <c r="C99" s="14" t="s">
        <v>11</v>
      </c>
      <c r="D99" s="69"/>
      <c r="E99" s="69"/>
      <c r="F99" s="69"/>
    </row>
    <row r="100" spans="1:6" ht="15.6">
      <c r="A100" s="131"/>
      <c r="B100" s="134"/>
      <c r="C100" s="14" t="s">
        <v>22</v>
      </c>
      <c r="D100" s="69"/>
      <c r="E100" s="69"/>
      <c r="F100" s="69"/>
    </row>
    <row r="101" spans="1:6" ht="15.6">
      <c r="A101" s="135" t="s">
        <v>27</v>
      </c>
      <c r="B101" s="136" t="s">
        <v>82</v>
      </c>
      <c r="C101" s="65" t="s">
        <v>12</v>
      </c>
      <c r="D101" s="70">
        <f>D102+D103+D104</f>
        <v>7833.44</v>
      </c>
      <c r="E101" s="70">
        <v>7786.41</v>
      </c>
      <c r="F101" s="70">
        <f>F102+F103+F104</f>
        <v>7786.41</v>
      </c>
    </row>
    <row r="102" spans="1:6" ht="15.6">
      <c r="A102" s="135"/>
      <c r="B102" s="136"/>
      <c r="C102" s="66" t="s">
        <v>21</v>
      </c>
      <c r="D102" s="70">
        <f>D193</f>
        <v>159.88999999999999</v>
      </c>
      <c r="E102" s="70">
        <v>159.88999999999999</v>
      </c>
      <c r="F102" s="70">
        <f>F193</f>
        <v>159.88999999999999</v>
      </c>
    </row>
    <row r="103" spans="1:6" ht="15.6">
      <c r="A103" s="135"/>
      <c r="B103" s="136"/>
      <c r="C103" s="67" t="s">
        <v>9</v>
      </c>
      <c r="D103" s="70">
        <f t="shared" ref="D103:F104" si="1">D110+D194</f>
        <v>511.33000000000004</v>
      </c>
      <c r="E103" s="70">
        <v>511.33000000000004</v>
      </c>
      <c r="F103" s="70">
        <f t="shared" si="1"/>
        <v>511.33000000000004</v>
      </c>
    </row>
    <row r="104" spans="1:6" ht="15.6">
      <c r="A104" s="135"/>
      <c r="B104" s="136"/>
      <c r="C104" s="67" t="s">
        <v>10</v>
      </c>
      <c r="D104" s="70">
        <f t="shared" si="1"/>
        <v>7162.2199999999993</v>
      </c>
      <c r="E104" s="70">
        <v>7115.19</v>
      </c>
      <c r="F104" s="70">
        <f t="shared" si="1"/>
        <v>7115.19</v>
      </c>
    </row>
    <row r="105" spans="1:6" ht="15.6">
      <c r="A105" s="135"/>
      <c r="B105" s="136"/>
      <c r="C105" s="68" t="s">
        <v>66</v>
      </c>
      <c r="D105" s="70"/>
      <c r="E105" s="70"/>
      <c r="F105" s="70"/>
    </row>
    <row r="106" spans="1:6" ht="15.6">
      <c r="A106" s="135"/>
      <c r="B106" s="136"/>
      <c r="C106" s="67" t="s">
        <v>11</v>
      </c>
      <c r="D106" s="70"/>
      <c r="E106" s="70"/>
      <c r="F106" s="70"/>
    </row>
    <row r="107" spans="1:6" ht="15.6">
      <c r="A107" s="135"/>
      <c r="B107" s="136"/>
      <c r="C107" s="67" t="s">
        <v>22</v>
      </c>
      <c r="D107" s="70"/>
      <c r="E107" s="70"/>
      <c r="F107" s="70"/>
    </row>
    <row r="108" spans="1:6" ht="15.6">
      <c r="A108" s="131" t="s">
        <v>37</v>
      </c>
      <c r="B108" s="130" t="s">
        <v>83</v>
      </c>
      <c r="C108" s="21" t="s">
        <v>12</v>
      </c>
      <c r="D108" s="69">
        <f>D110+D111</f>
        <v>7647.12</v>
      </c>
      <c r="E108" s="69">
        <v>7600.09</v>
      </c>
      <c r="F108" s="69">
        <f>F110+F111</f>
        <v>7600.09</v>
      </c>
    </row>
    <row r="109" spans="1:6" ht="15.6">
      <c r="A109" s="131"/>
      <c r="B109" s="130"/>
      <c r="C109" s="13" t="s">
        <v>21</v>
      </c>
      <c r="D109" s="69"/>
      <c r="E109" s="69"/>
      <c r="F109" s="69"/>
    </row>
    <row r="110" spans="1:6" ht="15.6">
      <c r="A110" s="131"/>
      <c r="B110" s="130"/>
      <c r="C110" s="14" t="s">
        <v>9</v>
      </c>
      <c r="D110" s="69">
        <v>485.3</v>
      </c>
      <c r="E110" s="69">
        <v>485.3</v>
      </c>
      <c r="F110" s="69">
        <v>485.3</v>
      </c>
    </row>
    <row r="111" spans="1:6" ht="15.6">
      <c r="A111" s="131"/>
      <c r="B111" s="130"/>
      <c r="C111" s="14" t="s">
        <v>10</v>
      </c>
      <c r="D111" s="69">
        <v>7161.82</v>
      </c>
      <c r="E111" s="69">
        <v>7114.79</v>
      </c>
      <c r="F111" s="69">
        <v>7114.79</v>
      </c>
    </row>
    <row r="112" spans="1:6" ht="15.6">
      <c r="A112" s="131"/>
      <c r="B112" s="130"/>
      <c r="C112" s="15" t="s">
        <v>66</v>
      </c>
      <c r="D112" s="69"/>
      <c r="E112" s="69"/>
      <c r="F112" s="69"/>
    </row>
    <row r="113" spans="1:6" ht="15.6">
      <c r="A113" s="131"/>
      <c r="B113" s="130"/>
      <c r="C113" s="14" t="s">
        <v>11</v>
      </c>
      <c r="D113" s="69"/>
      <c r="E113" s="69"/>
      <c r="F113" s="69"/>
    </row>
    <row r="114" spans="1:6" ht="15.6">
      <c r="A114" s="131"/>
      <c r="B114" s="130"/>
      <c r="C114" s="14" t="s">
        <v>22</v>
      </c>
      <c r="D114" s="69"/>
      <c r="E114" s="69"/>
      <c r="F114" s="69"/>
    </row>
    <row r="115" spans="1:6" ht="15.6">
      <c r="A115" s="131" t="s">
        <v>213</v>
      </c>
      <c r="B115" s="130" t="s">
        <v>84</v>
      </c>
      <c r="C115" s="21" t="s">
        <v>12</v>
      </c>
      <c r="D115" s="69"/>
      <c r="E115" s="69"/>
      <c r="F115" s="69"/>
    </row>
    <row r="116" spans="1:6" ht="15.6">
      <c r="A116" s="131"/>
      <c r="B116" s="130"/>
      <c r="C116" s="13" t="s">
        <v>21</v>
      </c>
      <c r="D116" s="69"/>
      <c r="E116" s="69"/>
      <c r="F116" s="69"/>
    </row>
    <row r="117" spans="1:6" ht="15.6">
      <c r="A117" s="131"/>
      <c r="B117" s="130"/>
      <c r="C117" s="14" t="s">
        <v>9</v>
      </c>
      <c r="D117" s="69"/>
      <c r="E117" s="69"/>
      <c r="F117" s="69"/>
    </row>
    <row r="118" spans="1:6" ht="15.6">
      <c r="A118" s="131"/>
      <c r="B118" s="130"/>
      <c r="C118" s="14" t="s">
        <v>10</v>
      </c>
      <c r="D118" s="69"/>
      <c r="E118" s="69"/>
      <c r="F118" s="69"/>
    </row>
    <row r="119" spans="1:6" ht="15.6">
      <c r="A119" s="131"/>
      <c r="B119" s="130"/>
      <c r="C119" s="15" t="s">
        <v>66</v>
      </c>
      <c r="D119" s="69"/>
      <c r="E119" s="69"/>
      <c r="F119" s="69"/>
    </row>
    <row r="120" spans="1:6" ht="15.6">
      <c r="A120" s="131"/>
      <c r="B120" s="130"/>
      <c r="C120" s="14" t="s">
        <v>11</v>
      </c>
      <c r="D120" s="69"/>
      <c r="E120" s="69"/>
      <c r="F120" s="69"/>
    </row>
    <row r="121" spans="1:6" ht="15.6">
      <c r="A121" s="131"/>
      <c r="B121" s="130"/>
      <c r="C121" s="14" t="s">
        <v>22</v>
      </c>
      <c r="D121" s="69"/>
      <c r="E121" s="69"/>
      <c r="F121" s="69"/>
    </row>
    <row r="122" spans="1:6" ht="15.6">
      <c r="A122" s="131" t="s">
        <v>214</v>
      </c>
      <c r="B122" s="130" t="s">
        <v>85</v>
      </c>
      <c r="C122" s="21" t="s">
        <v>12</v>
      </c>
      <c r="D122" s="69"/>
      <c r="E122" s="69"/>
      <c r="F122" s="69"/>
    </row>
    <row r="123" spans="1:6" ht="15.6">
      <c r="A123" s="131"/>
      <c r="B123" s="130"/>
      <c r="C123" s="13" t="s">
        <v>21</v>
      </c>
      <c r="D123" s="69"/>
      <c r="E123" s="69"/>
      <c r="F123" s="69"/>
    </row>
    <row r="124" spans="1:6" ht="15.6">
      <c r="A124" s="131"/>
      <c r="B124" s="130"/>
      <c r="C124" s="14" t="s">
        <v>9</v>
      </c>
      <c r="D124" s="69"/>
      <c r="E124" s="69"/>
      <c r="F124" s="69"/>
    </row>
    <row r="125" spans="1:6" ht="15.6">
      <c r="A125" s="131"/>
      <c r="B125" s="130"/>
      <c r="C125" s="14" t="s">
        <v>10</v>
      </c>
      <c r="D125" s="69"/>
      <c r="E125" s="69"/>
      <c r="F125" s="69"/>
    </row>
    <row r="126" spans="1:6" ht="15.6">
      <c r="A126" s="131"/>
      <c r="B126" s="130"/>
      <c r="C126" s="15" t="s">
        <v>66</v>
      </c>
      <c r="D126" s="69"/>
      <c r="E126" s="69"/>
      <c r="F126" s="69"/>
    </row>
    <row r="127" spans="1:6" ht="15.6">
      <c r="A127" s="131"/>
      <c r="B127" s="130"/>
      <c r="C127" s="14" t="s">
        <v>11</v>
      </c>
      <c r="D127" s="69"/>
      <c r="E127" s="69"/>
      <c r="F127" s="69"/>
    </row>
    <row r="128" spans="1:6" ht="15.6">
      <c r="A128" s="131"/>
      <c r="B128" s="130"/>
      <c r="C128" s="14" t="s">
        <v>22</v>
      </c>
      <c r="D128" s="69"/>
      <c r="E128" s="69"/>
      <c r="F128" s="69"/>
    </row>
    <row r="129" spans="1:6" ht="15.6">
      <c r="A129" s="131" t="s">
        <v>215</v>
      </c>
      <c r="B129" s="130" t="s">
        <v>86</v>
      </c>
      <c r="C129" s="21" t="s">
        <v>12</v>
      </c>
      <c r="D129" s="69"/>
      <c r="E129" s="69"/>
      <c r="F129" s="69"/>
    </row>
    <row r="130" spans="1:6" ht="15.6">
      <c r="A130" s="131"/>
      <c r="B130" s="130"/>
      <c r="C130" s="13" t="s">
        <v>21</v>
      </c>
      <c r="D130" s="69"/>
      <c r="E130" s="69"/>
      <c r="F130" s="69"/>
    </row>
    <row r="131" spans="1:6" ht="15.6">
      <c r="A131" s="131"/>
      <c r="B131" s="130"/>
      <c r="C131" s="14" t="s">
        <v>9</v>
      </c>
      <c r="D131" s="69"/>
      <c r="E131" s="69"/>
      <c r="F131" s="69"/>
    </row>
    <row r="132" spans="1:6" ht="15.6">
      <c r="A132" s="131"/>
      <c r="B132" s="130"/>
      <c r="C132" s="14" t="s">
        <v>10</v>
      </c>
      <c r="D132" s="69"/>
      <c r="E132" s="69"/>
      <c r="F132" s="69"/>
    </row>
    <row r="133" spans="1:6" ht="15.6">
      <c r="A133" s="131"/>
      <c r="B133" s="130"/>
      <c r="C133" s="15" t="s">
        <v>66</v>
      </c>
      <c r="D133" s="69"/>
      <c r="E133" s="69"/>
      <c r="F133" s="69"/>
    </row>
    <row r="134" spans="1:6" ht="15.6">
      <c r="A134" s="131"/>
      <c r="B134" s="130"/>
      <c r="C134" s="14" t="s">
        <v>11</v>
      </c>
      <c r="D134" s="69"/>
      <c r="E134" s="69"/>
      <c r="F134" s="69"/>
    </row>
    <row r="135" spans="1:6" ht="15.6">
      <c r="A135" s="131"/>
      <c r="B135" s="130"/>
      <c r="C135" s="14" t="s">
        <v>22</v>
      </c>
      <c r="D135" s="69"/>
      <c r="E135" s="69"/>
      <c r="F135" s="69"/>
    </row>
    <row r="136" spans="1:6" ht="15.6">
      <c r="A136" s="131" t="s">
        <v>216</v>
      </c>
      <c r="B136" s="130" t="s">
        <v>77</v>
      </c>
      <c r="C136" s="21" t="s">
        <v>12</v>
      </c>
      <c r="D136" s="69"/>
      <c r="E136" s="69"/>
      <c r="F136" s="69"/>
    </row>
    <row r="137" spans="1:6" ht="15.6">
      <c r="A137" s="131"/>
      <c r="B137" s="130"/>
      <c r="C137" s="13" t="s">
        <v>21</v>
      </c>
      <c r="D137" s="69"/>
      <c r="E137" s="69"/>
      <c r="F137" s="69"/>
    </row>
    <row r="138" spans="1:6" ht="15.6">
      <c r="A138" s="131"/>
      <c r="B138" s="130"/>
      <c r="C138" s="14" t="s">
        <v>9</v>
      </c>
      <c r="D138" s="69"/>
      <c r="E138" s="69"/>
      <c r="F138" s="69"/>
    </row>
    <row r="139" spans="1:6" ht="15.6">
      <c r="A139" s="131"/>
      <c r="B139" s="130"/>
      <c r="C139" s="14" t="s">
        <v>10</v>
      </c>
      <c r="D139" s="69"/>
      <c r="E139" s="69"/>
      <c r="F139" s="69"/>
    </row>
    <row r="140" spans="1:6" ht="15.6">
      <c r="A140" s="131"/>
      <c r="B140" s="130"/>
      <c r="C140" s="15" t="s">
        <v>66</v>
      </c>
      <c r="D140" s="69"/>
      <c r="E140" s="69"/>
      <c r="F140" s="69"/>
    </row>
    <row r="141" spans="1:6" ht="15.6">
      <c r="A141" s="131"/>
      <c r="B141" s="130"/>
      <c r="C141" s="14" t="s">
        <v>11</v>
      </c>
      <c r="D141" s="69"/>
      <c r="E141" s="69"/>
      <c r="F141" s="69"/>
    </row>
    <row r="142" spans="1:6" ht="15.6">
      <c r="A142" s="131"/>
      <c r="B142" s="130"/>
      <c r="C142" s="14" t="s">
        <v>22</v>
      </c>
      <c r="D142" s="69"/>
      <c r="E142" s="69"/>
      <c r="F142" s="69"/>
    </row>
    <row r="143" spans="1:6" ht="15.6">
      <c r="A143" s="131" t="s">
        <v>217</v>
      </c>
      <c r="B143" s="130" t="s">
        <v>87</v>
      </c>
      <c r="C143" s="21" t="s">
        <v>12</v>
      </c>
      <c r="D143" s="69"/>
      <c r="E143" s="69"/>
      <c r="F143" s="69"/>
    </row>
    <row r="144" spans="1:6" ht="15.6">
      <c r="A144" s="131"/>
      <c r="B144" s="130"/>
      <c r="C144" s="13" t="s">
        <v>21</v>
      </c>
      <c r="D144" s="69"/>
      <c r="E144" s="69"/>
      <c r="F144" s="69"/>
    </row>
    <row r="145" spans="1:6" ht="15.6">
      <c r="A145" s="131"/>
      <c r="B145" s="130"/>
      <c r="C145" s="14" t="s">
        <v>9</v>
      </c>
      <c r="D145" s="69"/>
      <c r="E145" s="69"/>
      <c r="F145" s="69"/>
    </row>
    <row r="146" spans="1:6" ht="15.6">
      <c r="A146" s="131"/>
      <c r="B146" s="130"/>
      <c r="C146" s="14" t="s">
        <v>10</v>
      </c>
      <c r="D146" s="69"/>
      <c r="E146" s="69"/>
      <c r="F146" s="69"/>
    </row>
    <row r="147" spans="1:6" ht="15.6">
      <c r="A147" s="131"/>
      <c r="B147" s="130"/>
      <c r="C147" s="15" t="s">
        <v>66</v>
      </c>
      <c r="D147" s="69"/>
      <c r="E147" s="69"/>
      <c r="F147" s="69"/>
    </row>
    <row r="148" spans="1:6" ht="15.6">
      <c r="A148" s="131"/>
      <c r="B148" s="130"/>
      <c r="C148" s="14" t="s">
        <v>11</v>
      </c>
      <c r="D148" s="69"/>
      <c r="E148" s="69"/>
      <c r="F148" s="69"/>
    </row>
    <row r="149" spans="1:6" ht="15.6">
      <c r="A149" s="131"/>
      <c r="B149" s="130"/>
      <c r="C149" s="14" t="s">
        <v>22</v>
      </c>
      <c r="D149" s="69"/>
      <c r="E149" s="69"/>
      <c r="F149" s="69"/>
    </row>
    <row r="150" spans="1:6" ht="15.6">
      <c r="A150" s="131" t="s">
        <v>218</v>
      </c>
      <c r="B150" s="130" t="s">
        <v>88</v>
      </c>
      <c r="C150" s="21" t="s">
        <v>12</v>
      </c>
      <c r="D150" s="69"/>
      <c r="E150" s="69"/>
      <c r="F150" s="69"/>
    </row>
    <row r="151" spans="1:6" ht="15.6">
      <c r="A151" s="131"/>
      <c r="B151" s="130"/>
      <c r="C151" s="13" t="s">
        <v>21</v>
      </c>
      <c r="D151" s="69"/>
      <c r="E151" s="69"/>
      <c r="F151" s="69"/>
    </row>
    <row r="152" spans="1:6" ht="15.6">
      <c r="A152" s="131"/>
      <c r="B152" s="130"/>
      <c r="C152" s="14" t="s">
        <v>9</v>
      </c>
      <c r="D152" s="69"/>
      <c r="E152" s="69"/>
      <c r="F152" s="69"/>
    </row>
    <row r="153" spans="1:6" ht="15.6">
      <c r="A153" s="131"/>
      <c r="B153" s="130"/>
      <c r="C153" s="14" t="s">
        <v>10</v>
      </c>
      <c r="D153" s="69"/>
      <c r="E153" s="69"/>
      <c r="F153" s="69"/>
    </row>
    <row r="154" spans="1:6" ht="15.6">
      <c r="A154" s="131"/>
      <c r="B154" s="130"/>
      <c r="C154" s="15" t="s">
        <v>66</v>
      </c>
      <c r="D154" s="69"/>
      <c r="E154" s="69"/>
      <c r="F154" s="69"/>
    </row>
    <row r="155" spans="1:6" ht="15.6">
      <c r="A155" s="131"/>
      <c r="B155" s="130"/>
      <c r="C155" s="14" t="s">
        <v>11</v>
      </c>
      <c r="D155" s="69"/>
      <c r="E155" s="69"/>
      <c r="F155" s="69"/>
    </row>
    <row r="156" spans="1:6" ht="15.6">
      <c r="A156" s="131"/>
      <c r="B156" s="130"/>
      <c r="C156" s="14" t="s">
        <v>22</v>
      </c>
      <c r="D156" s="69"/>
      <c r="E156" s="69"/>
      <c r="F156" s="69"/>
    </row>
    <row r="157" spans="1:6" ht="15.6">
      <c r="A157" s="131" t="s">
        <v>219</v>
      </c>
      <c r="B157" s="130" t="s">
        <v>89</v>
      </c>
      <c r="C157" s="21" t="s">
        <v>12</v>
      </c>
      <c r="D157" s="69"/>
      <c r="E157" s="69"/>
      <c r="F157" s="69"/>
    </row>
    <row r="158" spans="1:6" ht="15.6">
      <c r="A158" s="131"/>
      <c r="B158" s="130"/>
      <c r="C158" s="13" t="s">
        <v>21</v>
      </c>
      <c r="D158" s="69"/>
      <c r="E158" s="69"/>
      <c r="F158" s="69"/>
    </row>
    <row r="159" spans="1:6" ht="15.6">
      <c r="A159" s="131"/>
      <c r="B159" s="130"/>
      <c r="C159" s="14" t="s">
        <v>9</v>
      </c>
      <c r="D159" s="69"/>
      <c r="E159" s="69"/>
      <c r="F159" s="69"/>
    </row>
    <row r="160" spans="1:6" ht="15.6">
      <c r="A160" s="131"/>
      <c r="B160" s="130"/>
      <c r="C160" s="14" t="s">
        <v>10</v>
      </c>
      <c r="D160" s="69"/>
      <c r="E160" s="69"/>
      <c r="F160" s="69"/>
    </row>
    <row r="161" spans="1:6" ht="15.6">
      <c r="A161" s="131"/>
      <c r="B161" s="130"/>
      <c r="C161" s="15" t="s">
        <v>66</v>
      </c>
      <c r="D161" s="69"/>
      <c r="E161" s="69"/>
      <c r="F161" s="69"/>
    </row>
    <row r="162" spans="1:6" ht="15.6">
      <c r="A162" s="131"/>
      <c r="B162" s="130"/>
      <c r="C162" s="14" t="s">
        <v>11</v>
      </c>
      <c r="D162" s="69"/>
      <c r="E162" s="69"/>
      <c r="F162" s="69"/>
    </row>
    <row r="163" spans="1:6" ht="15.6">
      <c r="A163" s="131"/>
      <c r="B163" s="130"/>
      <c r="C163" s="14" t="s">
        <v>22</v>
      </c>
      <c r="D163" s="69"/>
      <c r="E163" s="69"/>
      <c r="F163" s="69"/>
    </row>
    <row r="164" spans="1:6" ht="15.6">
      <c r="A164" s="131" t="s">
        <v>220</v>
      </c>
      <c r="B164" s="130" t="s">
        <v>90</v>
      </c>
      <c r="C164" s="21" t="s">
        <v>12</v>
      </c>
      <c r="D164" s="69"/>
      <c r="E164" s="69"/>
      <c r="F164" s="69"/>
    </row>
    <row r="165" spans="1:6" ht="15.6">
      <c r="A165" s="131"/>
      <c r="B165" s="130"/>
      <c r="C165" s="13" t="s">
        <v>21</v>
      </c>
      <c r="D165" s="69"/>
      <c r="E165" s="69"/>
      <c r="F165" s="69"/>
    </row>
    <row r="166" spans="1:6" ht="15.6">
      <c r="A166" s="131"/>
      <c r="B166" s="130"/>
      <c r="C166" s="14" t="s">
        <v>9</v>
      </c>
      <c r="D166" s="69"/>
      <c r="E166" s="69"/>
      <c r="F166" s="69"/>
    </row>
    <row r="167" spans="1:6" ht="15.6">
      <c r="A167" s="131"/>
      <c r="B167" s="130"/>
      <c r="C167" s="14" t="s">
        <v>10</v>
      </c>
      <c r="D167" s="69"/>
      <c r="E167" s="69"/>
      <c r="F167" s="69"/>
    </row>
    <row r="168" spans="1:6" ht="15.6">
      <c r="A168" s="131"/>
      <c r="B168" s="130"/>
      <c r="C168" s="15" t="s">
        <v>66</v>
      </c>
      <c r="D168" s="69"/>
      <c r="E168" s="69"/>
      <c r="F168" s="69"/>
    </row>
    <row r="169" spans="1:6" ht="15.6">
      <c r="A169" s="131"/>
      <c r="B169" s="130"/>
      <c r="C169" s="14" t="s">
        <v>11</v>
      </c>
      <c r="D169" s="69"/>
      <c r="E169" s="69"/>
      <c r="F169" s="69"/>
    </row>
    <row r="170" spans="1:6" ht="15.6">
      <c r="A170" s="131"/>
      <c r="B170" s="130"/>
      <c r="C170" s="14" t="s">
        <v>22</v>
      </c>
      <c r="D170" s="69"/>
      <c r="E170" s="69"/>
      <c r="F170" s="69"/>
    </row>
    <row r="171" spans="1:6" ht="15.6">
      <c r="A171" s="131" t="s">
        <v>221</v>
      </c>
      <c r="B171" s="130" t="s">
        <v>129</v>
      </c>
      <c r="C171" s="21" t="s">
        <v>12</v>
      </c>
      <c r="D171" s="69"/>
      <c r="E171" s="69"/>
      <c r="F171" s="69"/>
    </row>
    <row r="172" spans="1:6" ht="15.6">
      <c r="A172" s="131"/>
      <c r="B172" s="130"/>
      <c r="C172" s="13" t="s">
        <v>21</v>
      </c>
      <c r="D172" s="69"/>
      <c r="E172" s="69"/>
      <c r="F172" s="69"/>
    </row>
    <row r="173" spans="1:6" ht="15.6">
      <c r="A173" s="131"/>
      <c r="B173" s="130"/>
      <c r="C173" s="14" t="s">
        <v>9</v>
      </c>
      <c r="D173" s="69"/>
      <c r="E173" s="69"/>
      <c r="F173" s="69"/>
    </row>
    <row r="174" spans="1:6" ht="15.6">
      <c r="A174" s="131"/>
      <c r="B174" s="130"/>
      <c r="C174" s="14" t="s">
        <v>10</v>
      </c>
      <c r="D174" s="69"/>
      <c r="E174" s="69"/>
      <c r="F174" s="69"/>
    </row>
    <row r="175" spans="1:6" ht="15.6">
      <c r="A175" s="131"/>
      <c r="B175" s="130"/>
      <c r="C175" s="15" t="s">
        <v>66</v>
      </c>
      <c r="D175" s="69"/>
      <c r="E175" s="69"/>
      <c r="F175" s="69"/>
    </row>
    <row r="176" spans="1:6" ht="15.6">
      <c r="A176" s="131"/>
      <c r="B176" s="130"/>
      <c r="C176" s="14" t="s">
        <v>11</v>
      </c>
      <c r="D176" s="69"/>
      <c r="E176" s="69"/>
      <c r="F176" s="69"/>
    </row>
    <row r="177" spans="1:6" ht="15.6">
      <c r="A177" s="131"/>
      <c r="B177" s="130"/>
      <c r="C177" s="14" t="s">
        <v>22</v>
      </c>
      <c r="D177" s="69"/>
      <c r="E177" s="69"/>
      <c r="F177" s="69"/>
    </row>
    <row r="178" spans="1:6" ht="15.75" customHeight="1">
      <c r="A178" s="131" t="s">
        <v>222</v>
      </c>
      <c r="B178" s="130" t="s">
        <v>92</v>
      </c>
      <c r="C178" s="21" t="s">
        <v>12</v>
      </c>
      <c r="D178" s="69"/>
      <c r="E178" s="69"/>
      <c r="F178" s="69"/>
    </row>
    <row r="179" spans="1:6" ht="15.6">
      <c r="A179" s="131"/>
      <c r="B179" s="130"/>
      <c r="C179" s="13" t="s">
        <v>21</v>
      </c>
      <c r="D179" s="69"/>
      <c r="E179" s="69"/>
      <c r="F179" s="69"/>
    </row>
    <row r="180" spans="1:6" ht="15.6">
      <c r="A180" s="131"/>
      <c r="B180" s="130"/>
      <c r="C180" s="14" t="s">
        <v>9</v>
      </c>
      <c r="D180" s="69"/>
      <c r="E180" s="69"/>
      <c r="F180" s="69"/>
    </row>
    <row r="181" spans="1:6" ht="15.6">
      <c r="A181" s="131"/>
      <c r="B181" s="130"/>
      <c r="C181" s="14" t="s">
        <v>10</v>
      </c>
      <c r="D181" s="69"/>
      <c r="E181" s="69"/>
      <c r="F181" s="69"/>
    </row>
    <row r="182" spans="1:6" ht="15.6">
      <c r="A182" s="131"/>
      <c r="B182" s="130"/>
      <c r="C182" s="15" t="s">
        <v>66</v>
      </c>
      <c r="D182" s="69"/>
      <c r="E182" s="69"/>
      <c r="F182" s="69"/>
    </row>
    <row r="183" spans="1:6" ht="15.6">
      <c r="A183" s="131"/>
      <c r="B183" s="130"/>
      <c r="C183" s="14" t="s">
        <v>11</v>
      </c>
      <c r="D183" s="69"/>
      <c r="E183" s="69"/>
      <c r="F183" s="69"/>
    </row>
    <row r="184" spans="1:6" ht="15.6">
      <c r="A184" s="131"/>
      <c r="B184" s="130"/>
      <c r="C184" s="14" t="s">
        <v>22</v>
      </c>
      <c r="D184" s="69"/>
      <c r="E184" s="69"/>
      <c r="F184" s="69"/>
    </row>
    <row r="185" spans="1:6" ht="15.6">
      <c r="A185" s="131" t="s">
        <v>154</v>
      </c>
      <c r="B185" s="130" t="s">
        <v>130</v>
      </c>
      <c r="C185" s="21" t="s">
        <v>12</v>
      </c>
      <c r="D185" s="69"/>
      <c r="E185" s="69"/>
      <c r="F185" s="69"/>
    </row>
    <row r="186" spans="1:6" ht="15.6">
      <c r="A186" s="131"/>
      <c r="B186" s="130"/>
      <c r="C186" s="13" t="s">
        <v>21</v>
      </c>
      <c r="D186" s="69"/>
      <c r="E186" s="69"/>
      <c r="F186" s="69"/>
    </row>
    <row r="187" spans="1:6" ht="15.6">
      <c r="A187" s="131"/>
      <c r="B187" s="130"/>
      <c r="C187" s="14" t="s">
        <v>9</v>
      </c>
      <c r="D187" s="69"/>
      <c r="E187" s="69"/>
      <c r="F187" s="69"/>
    </row>
    <row r="188" spans="1:6" ht="15.6">
      <c r="A188" s="131"/>
      <c r="B188" s="130"/>
      <c r="C188" s="14" t="s">
        <v>10</v>
      </c>
      <c r="D188" s="69"/>
      <c r="E188" s="69"/>
      <c r="F188" s="69"/>
    </row>
    <row r="189" spans="1:6" ht="15.6">
      <c r="A189" s="131"/>
      <c r="B189" s="130"/>
      <c r="C189" s="15" t="s">
        <v>66</v>
      </c>
      <c r="D189" s="69"/>
      <c r="E189" s="69"/>
      <c r="F189" s="69"/>
    </row>
    <row r="190" spans="1:6" ht="15.6">
      <c r="A190" s="131"/>
      <c r="B190" s="130"/>
      <c r="C190" s="14" t="s">
        <v>11</v>
      </c>
      <c r="D190" s="69"/>
      <c r="E190" s="69"/>
      <c r="F190" s="69"/>
    </row>
    <row r="191" spans="1:6" ht="15.6">
      <c r="A191" s="131"/>
      <c r="B191" s="130"/>
      <c r="C191" s="14" t="s">
        <v>22</v>
      </c>
      <c r="D191" s="69"/>
      <c r="E191" s="69"/>
      <c r="F191" s="69"/>
    </row>
    <row r="192" spans="1:6" ht="15.6">
      <c r="A192" s="131" t="s">
        <v>223</v>
      </c>
      <c r="B192" s="130" t="s">
        <v>94</v>
      </c>
      <c r="C192" s="21" t="s">
        <v>12</v>
      </c>
      <c r="D192" s="69">
        <f>D193+D195+D194</f>
        <v>186.32</v>
      </c>
      <c r="E192" s="69">
        <v>186.32</v>
      </c>
      <c r="F192" s="69">
        <f>F193+F195+F194</f>
        <v>186.32</v>
      </c>
    </row>
    <row r="193" spans="1:6" ht="15.6">
      <c r="A193" s="131"/>
      <c r="B193" s="130"/>
      <c r="C193" s="13" t="s">
        <v>21</v>
      </c>
      <c r="D193" s="69">
        <v>159.88999999999999</v>
      </c>
      <c r="E193" s="69">
        <v>159.88999999999999</v>
      </c>
      <c r="F193" s="69">
        <v>159.88999999999999</v>
      </c>
    </row>
    <row r="194" spans="1:6" ht="15.6">
      <c r="A194" s="131"/>
      <c r="B194" s="130"/>
      <c r="C194" s="14" t="s">
        <v>9</v>
      </c>
      <c r="D194" s="69">
        <v>26.03</v>
      </c>
      <c r="E194" s="69">
        <v>26.03</v>
      </c>
      <c r="F194" s="69">
        <v>26.03</v>
      </c>
    </row>
    <row r="195" spans="1:6" ht="15.6">
      <c r="A195" s="131"/>
      <c r="B195" s="130"/>
      <c r="C195" s="14" t="s">
        <v>10</v>
      </c>
      <c r="D195" s="69">
        <v>0.4</v>
      </c>
      <c r="E195" s="69">
        <v>0.4</v>
      </c>
      <c r="F195" s="69">
        <v>0.4</v>
      </c>
    </row>
    <row r="196" spans="1:6" ht="15.6">
      <c r="A196" s="131"/>
      <c r="B196" s="130"/>
      <c r="C196" s="15" t="s">
        <v>66</v>
      </c>
      <c r="D196" s="69"/>
      <c r="E196" s="69"/>
      <c r="F196" s="69"/>
    </row>
    <row r="197" spans="1:6" ht="15.6">
      <c r="A197" s="131"/>
      <c r="B197" s="130"/>
      <c r="C197" s="14" t="s">
        <v>11</v>
      </c>
      <c r="D197" s="69"/>
      <c r="E197" s="69"/>
      <c r="F197" s="69"/>
    </row>
    <row r="198" spans="1:6" ht="15.6">
      <c r="A198" s="131"/>
      <c r="B198" s="130"/>
      <c r="C198" s="14" t="s">
        <v>22</v>
      </c>
      <c r="D198" s="69"/>
      <c r="E198" s="69"/>
      <c r="F198" s="69"/>
    </row>
    <row r="199" spans="1:6" ht="15.6">
      <c r="A199" s="131" t="s">
        <v>224</v>
      </c>
      <c r="B199" s="130" t="s">
        <v>95</v>
      </c>
      <c r="C199" s="21" t="s">
        <v>12</v>
      </c>
      <c r="D199" s="69"/>
      <c r="E199" s="69"/>
      <c r="F199" s="69"/>
    </row>
    <row r="200" spans="1:6" ht="15.6">
      <c r="A200" s="131"/>
      <c r="B200" s="130"/>
      <c r="C200" s="13" t="s">
        <v>21</v>
      </c>
      <c r="D200" s="69"/>
      <c r="E200" s="69"/>
      <c r="F200" s="69"/>
    </row>
    <row r="201" spans="1:6" ht="15.6">
      <c r="A201" s="131"/>
      <c r="B201" s="130"/>
      <c r="C201" s="14" t="s">
        <v>9</v>
      </c>
      <c r="D201" s="69"/>
      <c r="E201" s="69"/>
      <c r="F201" s="69"/>
    </row>
    <row r="202" spans="1:6" ht="15.6">
      <c r="A202" s="131"/>
      <c r="B202" s="130"/>
      <c r="C202" s="14" t="s">
        <v>10</v>
      </c>
      <c r="D202" s="69"/>
      <c r="E202" s="69"/>
      <c r="F202" s="69"/>
    </row>
    <row r="203" spans="1:6" ht="15.6">
      <c r="A203" s="131"/>
      <c r="B203" s="130"/>
      <c r="C203" s="15" t="s">
        <v>66</v>
      </c>
      <c r="D203" s="69"/>
      <c r="E203" s="69"/>
      <c r="F203" s="69"/>
    </row>
    <row r="204" spans="1:6" ht="15.6">
      <c r="A204" s="131"/>
      <c r="B204" s="130"/>
      <c r="C204" s="14" t="s">
        <v>11</v>
      </c>
      <c r="D204" s="69"/>
      <c r="E204" s="69"/>
      <c r="F204" s="69"/>
    </row>
    <row r="205" spans="1:6" ht="15.6">
      <c r="A205" s="131"/>
      <c r="B205" s="130"/>
      <c r="C205" s="14" t="s">
        <v>22</v>
      </c>
      <c r="D205" s="69"/>
      <c r="E205" s="69"/>
      <c r="F205" s="69"/>
    </row>
    <row r="206" spans="1:6" ht="15.6">
      <c r="A206" s="131" t="s">
        <v>157</v>
      </c>
      <c r="B206" s="130" t="s">
        <v>96</v>
      </c>
      <c r="C206" s="21" t="s">
        <v>12</v>
      </c>
      <c r="D206" s="69"/>
      <c r="E206" s="69"/>
      <c r="F206" s="69"/>
    </row>
    <row r="207" spans="1:6" ht="15.6">
      <c r="A207" s="131"/>
      <c r="B207" s="130"/>
      <c r="C207" s="13" t="s">
        <v>21</v>
      </c>
      <c r="D207" s="69"/>
      <c r="E207" s="69"/>
      <c r="F207" s="69"/>
    </row>
    <row r="208" spans="1:6" ht="15.6">
      <c r="A208" s="131"/>
      <c r="B208" s="130"/>
      <c r="C208" s="14" t="s">
        <v>9</v>
      </c>
      <c r="D208" s="69"/>
      <c r="E208" s="69"/>
      <c r="F208" s="69"/>
    </row>
    <row r="209" spans="1:6" ht="15.6">
      <c r="A209" s="131"/>
      <c r="B209" s="130"/>
      <c r="C209" s="14" t="s">
        <v>10</v>
      </c>
      <c r="D209" s="69"/>
      <c r="E209" s="69"/>
      <c r="F209" s="69"/>
    </row>
    <row r="210" spans="1:6" ht="15.6">
      <c r="A210" s="131"/>
      <c r="B210" s="130"/>
      <c r="C210" s="15" t="s">
        <v>66</v>
      </c>
      <c r="D210" s="69"/>
      <c r="E210" s="69"/>
      <c r="F210" s="69"/>
    </row>
    <row r="211" spans="1:6" ht="15.6">
      <c r="A211" s="131"/>
      <c r="B211" s="130"/>
      <c r="C211" s="14" t="s">
        <v>11</v>
      </c>
      <c r="D211" s="69"/>
      <c r="E211" s="69"/>
      <c r="F211" s="69"/>
    </row>
    <row r="212" spans="1:6" ht="15.6">
      <c r="A212" s="131"/>
      <c r="B212" s="130"/>
      <c r="C212" s="14" t="s">
        <v>22</v>
      </c>
      <c r="D212" s="69"/>
      <c r="E212" s="69"/>
      <c r="F212" s="69"/>
    </row>
    <row r="213" spans="1:6" ht="15.6">
      <c r="A213" s="51"/>
      <c r="B213" s="33"/>
      <c r="C213" s="14"/>
      <c r="D213" s="69"/>
      <c r="E213" s="69"/>
      <c r="F213" s="69"/>
    </row>
    <row r="214" spans="1:6" ht="15.6">
      <c r="A214" s="51" t="s">
        <v>13</v>
      </c>
      <c r="B214" s="33"/>
      <c r="C214" s="16" t="s">
        <v>5</v>
      </c>
      <c r="D214" s="69"/>
      <c r="E214" s="69"/>
      <c r="F214" s="69"/>
    </row>
    <row r="215" spans="1:6" ht="15.6">
      <c r="A215" s="137" t="s">
        <v>204</v>
      </c>
      <c r="B215" s="155" t="s">
        <v>97</v>
      </c>
      <c r="C215" s="65" t="s">
        <v>12</v>
      </c>
      <c r="D215" s="70">
        <f>D217+D218</f>
        <v>1629.06</v>
      </c>
      <c r="E215" s="70">
        <v>1561.58</v>
      </c>
      <c r="F215" s="70">
        <f>F217+F218</f>
        <v>1561.58</v>
      </c>
    </row>
    <row r="216" spans="1:6" ht="15.6">
      <c r="A216" s="138"/>
      <c r="B216" s="156"/>
      <c r="C216" s="66" t="s">
        <v>21</v>
      </c>
      <c r="D216" s="70"/>
      <c r="E216" s="70"/>
      <c r="F216" s="70"/>
    </row>
    <row r="217" spans="1:6" ht="15.6">
      <c r="A217" s="138"/>
      <c r="B217" s="156"/>
      <c r="C217" s="67" t="s">
        <v>9</v>
      </c>
      <c r="D217" s="70">
        <f t="shared" ref="D217:F218" si="2">D225</f>
        <v>84.75</v>
      </c>
      <c r="E217" s="70">
        <v>84.75</v>
      </c>
      <c r="F217" s="70">
        <f t="shared" si="2"/>
        <v>84.75</v>
      </c>
    </row>
    <row r="218" spans="1:6" ht="15.6">
      <c r="A218" s="138"/>
      <c r="B218" s="156"/>
      <c r="C218" s="67" t="s">
        <v>10</v>
      </c>
      <c r="D218" s="70">
        <f t="shared" si="2"/>
        <v>1544.31</v>
      </c>
      <c r="E218" s="70">
        <v>1476.83</v>
      </c>
      <c r="F218" s="70">
        <f t="shared" si="2"/>
        <v>1476.83</v>
      </c>
    </row>
    <row r="219" spans="1:6" ht="15.6">
      <c r="A219" s="138"/>
      <c r="B219" s="156"/>
      <c r="C219" s="68" t="s">
        <v>66</v>
      </c>
      <c r="D219" s="70"/>
      <c r="E219" s="70"/>
      <c r="F219" s="70"/>
    </row>
    <row r="220" spans="1:6" ht="15.6">
      <c r="A220" s="138"/>
      <c r="B220" s="156"/>
      <c r="C220" s="67" t="s">
        <v>11</v>
      </c>
      <c r="D220" s="70"/>
      <c r="E220" s="70"/>
      <c r="F220" s="70"/>
    </row>
    <row r="221" spans="1:6" ht="15.6">
      <c r="A221" s="139"/>
      <c r="B221" s="157"/>
      <c r="C221" s="67" t="s">
        <v>22</v>
      </c>
      <c r="D221" s="70"/>
      <c r="E221" s="70"/>
      <c r="F221" s="70"/>
    </row>
    <row r="222" spans="1:6" ht="15.6">
      <c r="A222" s="52" t="s">
        <v>0</v>
      </c>
      <c r="B222" s="53"/>
      <c r="C222" s="54"/>
      <c r="D222" s="69"/>
      <c r="E222" s="69"/>
      <c r="F222" s="69"/>
    </row>
    <row r="223" spans="1:6" ht="15.6">
      <c r="A223" s="131" t="s">
        <v>225</v>
      </c>
      <c r="B223" s="153" t="s">
        <v>98</v>
      </c>
      <c r="C223" s="21" t="s">
        <v>12</v>
      </c>
      <c r="D223" s="69">
        <f>D225+D226</f>
        <v>1629.06</v>
      </c>
      <c r="E223" s="69">
        <v>1561.58</v>
      </c>
      <c r="F223" s="69">
        <f>F225+F226</f>
        <v>1561.58</v>
      </c>
    </row>
    <row r="224" spans="1:6" ht="15.6">
      <c r="A224" s="131"/>
      <c r="B224" s="154"/>
      <c r="C224" s="13" t="s">
        <v>21</v>
      </c>
      <c r="D224" s="69"/>
      <c r="E224" s="69"/>
      <c r="F224" s="69"/>
    </row>
    <row r="225" spans="1:6" ht="15.6">
      <c r="A225" s="131"/>
      <c r="B225" s="154"/>
      <c r="C225" s="14" t="s">
        <v>9</v>
      </c>
      <c r="D225" s="69">
        <v>84.75</v>
      </c>
      <c r="E225" s="69">
        <v>84.75</v>
      </c>
      <c r="F225" s="69">
        <v>84.75</v>
      </c>
    </row>
    <row r="226" spans="1:6" ht="15.6">
      <c r="A226" s="131"/>
      <c r="B226" s="154"/>
      <c r="C226" s="14" t="s">
        <v>10</v>
      </c>
      <c r="D226" s="69">
        <v>1544.31</v>
      </c>
      <c r="E226" s="69">
        <v>1476.83</v>
      </c>
      <c r="F226" s="69">
        <v>1476.83</v>
      </c>
    </row>
    <row r="227" spans="1:6" ht="15.6">
      <c r="A227" s="131"/>
      <c r="B227" s="154"/>
      <c r="C227" s="15" t="s">
        <v>66</v>
      </c>
      <c r="D227" s="69"/>
      <c r="E227" s="69"/>
      <c r="F227" s="69"/>
    </row>
    <row r="228" spans="1:6" ht="15.6">
      <c r="A228" s="131"/>
      <c r="B228" s="154"/>
      <c r="C228" s="14" t="s">
        <v>11</v>
      </c>
      <c r="D228" s="69"/>
      <c r="E228" s="69"/>
      <c r="F228" s="69"/>
    </row>
    <row r="229" spans="1:6" ht="15.6">
      <c r="A229" s="131"/>
      <c r="B229" s="158"/>
      <c r="C229" s="14" t="s">
        <v>22</v>
      </c>
      <c r="D229" s="69"/>
      <c r="E229" s="69"/>
      <c r="F229" s="69"/>
    </row>
    <row r="230" spans="1:6" ht="15.6">
      <c r="A230" s="131" t="s">
        <v>226</v>
      </c>
      <c r="B230" s="153" t="s">
        <v>99</v>
      </c>
      <c r="C230" s="21" t="s">
        <v>12</v>
      </c>
      <c r="D230" s="69"/>
      <c r="E230" s="69"/>
      <c r="F230" s="69"/>
    </row>
    <row r="231" spans="1:6" ht="15.6">
      <c r="A231" s="131"/>
      <c r="B231" s="154"/>
      <c r="C231" s="13" t="s">
        <v>21</v>
      </c>
      <c r="D231" s="69"/>
      <c r="E231" s="69"/>
      <c r="F231" s="69"/>
    </row>
    <row r="232" spans="1:6" ht="15.6">
      <c r="A232" s="131"/>
      <c r="B232" s="154"/>
      <c r="C232" s="14" t="s">
        <v>9</v>
      </c>
      <c r="D232" s="69"/>
      <c r="E232" s="69"/>
      <c r="F232" s="69"/>
    </row>
    <row r="233" spans="1:6" ht="15.6">
      <c r="A233" s="131"/>
      <c r="B233" s="154"/>
      <c r="C233" s="14" t="s">
        <v>10</v>
      </c>
      <c r="D233" s="69"/>
      <c r="E233" s="69"/>
      <c r="F233" s="69"/>
    </row>
    <row r="234" spans="1:6" ht="15.6">
      <c r="A234" s="131"/>
      <c r="B234" s="154"/>
      <c r="C234" s="15" t="s">
        <v>66</v>
      </c>
      <c r="D234" s="69"/>
      <c r="E234" s="69"/>
      <c r="F234" s="69"/>
    </row>
    <row r="235" spans="1:6" ht="15.6">
      <c r="A235" s="131"/>
      <c r="B235" s="154"/>
      <c r="C235" s="14" t="s">
        <v>11</v>
      </c>
      <c r="D235" s="69"/>
      <c r="E235" s="69"/>
      <c r="F235" s="69"/>
    </row>
    <row r="236" spans="1:6" ht="15.6">
      <c r="A236" s="131"/>
      <c r="B236" s="154"/>
      <c r="C236" s="14" t="s">
        <v>22</v>
      </c>
      <c r="D236" s="69"/>
      <c r="E236" s="69"/>
      <c r="F236" s="69"/>
    </row>
    <row r="237" spans="1:6" ht="15.6">
      <c r="A237" s="150" t="s">
        <v>154</v>
      </c>
      <c r="B237" s="153" t="s">
        <v>100</v>
      </c>
      <c r="C237" s="21" t="s">
        <v>12</v>
      </c>
      <c r="D237" s="69"/>
      <c r="E237" s="69"/>
      <c r="F237" s="69"/>
    </row>
    <row r="238" spans="1:6" ht="15.6">
      <c r="A238" s="151"/>
      <c r="B238" s="154"/>
      <c r="C238" s="13" t="s">
        <v>21</v>
      </c>
      <c r="D238" s="69"/>
      <c r="E238" s="69"/>
      <c r="F238" s="69"/>
    </row>
    <row r="239" spans="1:6" ht="15.6">
      <c r="A239" s="151"/>
      <c r="B239" s="154"/>
      <c r="C239" s="14" t="s">
        <v>9</v>
      </c>
      <c r="D239" s="69"/>
      <c r="E239" s="69"/>
      <c r="F239" s="69"/>
    </row>
    <row r="240" spans="1:6" ht="15.6">
      <c r="A240" s="151"/>
      <c r="B240" s="154"/>
      <c r="C240" s="14" t="s">
        <v>10</v>
      </c>
      <c r="D240" s="69"/>
      <c r="E240" s="69"/>
      <c r="F240" s="69"/>
    </row>
    <row r="241" spans="1:6" ht="15.6">
      <c r="A241" s="151"/>
      <c r="B241" s="154"/>
      <c r="C241" s="15" t="s">
        <v>66</v>
      </c>
      <c r="D241" s="69"/>
      <c r="E241" s="69"/>
      <c r="F241" s="69"/>
    </row>
    <row r="242" spans="1:6" ht="15.6">
      <c r="A242" s="151"/>
      <c r="B242" s="154"/>
      <c r="C242" s="14" t="s">
        <v>11</v>
      </c>
      <c r="D242" s="69"/>
      <c r="E242" s="69"/>
      <c r="F242" s="69"/>
    </row>
    <row r="243" spans="1:6" ht="15.6">
      <c r="A243" s="152"/>
      <c r="B243" s="154"/>
      <c r="C243" s="14" t="s">
        <v>22</v>
      </c>
      <c r="D243" s="69"/>
      <c r="E243" s="69"/>
      <c r="F243" s="69"/>
    </row>
    <row r="244" spans="1:6" ht="15.6">
      <c r="A244" s="144" t="s">
        <v>132</v>
      </c>
      <c r="B244" s="147" t="s">
        <v>101</v>
      </c>
      <c r="C244" s="65" t="s">
        <v>12</v>
      </c>
      <c r="D244" s="70">
        <f>D245+D246+D247</f>
        <v>92220.86</v>
      </c>
      <c r="E244" s="70">
        <v>92181.79</v>
      </c>
      <c r="F244" s="70">
        <f>F245+F246+F247</f>
        <v>92181.79</v>
      </c>
    </row>
    <row r="245" spans="1:6" ht="15.6">
      <c r="A245" s="145"/>
      <c r="B245" s="148"/>
      <c r="C245" s="66" t="s">
        <v>21</v>
      </c>
      <c r="D245" s="70">
        <f>D266</f>
        <v>24740.799999999999</v>
      </c>
      <c r="E245" s="70">
        <v>24740.799999999999</v>
      </c>
      <c r="F245" s="70">
        <f>F266</f>
        <v>24740.799999999999</v>
      </c>
    </row>
    <row r="246" spans="1:6" ht="15.6">
      <c r="A246" s="145"/>
      <c r="B246" s="148"/>
      <c r="C246" s="67" t="s">
        <v>9</v>
      </c>
      <c r="D246" s="70">
        <f t="shared" ref="D246:F247" si="3">D253+D267</f>
        <v>39264.18</v>
      </c>
      <c r="E246" s="70">
        <v>39264.18</v>
      </c>
      <c r="F246" s="70">
        <f t="shared" si="3"/>
        <v>39264.18</v>
      </c>
    </row>
    <row r="247" spans="1:6" ht="15.6">
      <c r="A247" s="145"/>
      <c r="B247" s="148"/>
      <c r="C247" s="67" t="s">
        <v>10</v>
      </c>
      <c r="D247" s="70">
        <f t="shared" si="3"/>
        <v>28215.88</v>
      </c>
      <c r="E247" s="70">
        <v>28176.81</v>
      </c>
      <c r="F247" s="70">
        <f t="shared" si="3"/>
        <v>28176.81</v>
      </c>
    </row>
    <row r="248" spans="1:6" ht="15.6">
      <c r="A248" s="145"/>
      <c r="B248" s="148"/>
      <c r="C248" s="68" t="s">
        <v>66</v>
      </c>
      <c r="D248" s="70"/>
      <c r="E248" s="70"/>
      <c r="F248" s="70"/>
    </row>
    <row r="249" spans="1:6" ht="15.6">
      <c r="A249" s="145"/>
      <c r="B249" s="148"/>
      <c r="C249" s="67" t="s">
        <v>11</v>
      </c>
      <c r="D249" s="70"/>
      <c r="E249" s="70"/>
      <c r="F249" s="70"/>
    </row>
    <row r="250" spans="1:6" ht="15.6">
      <c r="A250" s="146"/>
      <c r="B250" s="148"/>
      <c r="C250" s="67" t="s">
        <v>22</v>
      </c>
      <c r="D250" s="70"/>
      <c r="E250" s="70"/>
      <c r="F250" s="70"/>
    </row>
    <row r="251" spans="1:6" ht="15.6">
      <c r="A251" s="131" t="s">
        <v>227</v>
      </c>
      <c r="B251" s="149" t="s">
        <v>102</v>
      </c>
      <c r="C251" s="21" t="s">
        <v>12</v>
      </c>
      <c r="D251" s="69">
        <f>D253+D254</f>
        <v>28862.71</v>
      </c>
      <c r="E251" s="69">
        <v>28823.64</v>
      </c>
      <c r="F251" s="69">
        <f>F253+F254</f>
        <v>28823.64</v>
      </c>
    </row>
    <row r="252" spans="1:6" ht="15.6">
      <c r="A252" s="131"/>
      <c r="B252" s="149"/>
      <c r="C252" s="13" t="s">
        <v>21</v>
      </c>
      <c r="D252" s="69"/>
      <c r="E252" s="69"/>
      <c r="F252" s="69"/>
    </row>
    <row r="253" spans="1:6" ht="15.6">
      <c r="A253" s="131"/>
      <c r="B253" s="149"/>
      <c r="C253" s="14" t="s">
        <v>9</v>
      </c>
      <c r="D253" s="69">
        <v>1236.6400000000001</v>
      </c>
      <c r="E253" s="69">
        <v>1236.6400000000001</v>
      </c>
      <c r="F253" s="69">
        <v>1236.6400000000001</v>
      </c>
    </row>
    <row r="254" spans="1:6" ht="15.6">
      <c r="A254" s="131"/>
      <c r="B254" s="149"/>
      <c r="C254" s="14" t="s">
        <v>10</v>
      </c>
      <c r="D254" s="69">
        <v>27626.07</v>
      </c>
      <c r="E254" s="69">
        <v>27587</v>
      </c>
      <c r="F254" s="69">
        <v>27587</v>
      </c>
    </row>
    <row r="255" spans="1:6" ht="15.6">
      <c r="A255" s="131"/>
      <c r="B255" s="149"/>
      <c r="C255" s="15" t="s">
        <v>66</v>
      </c>
      <c r="D255" s="69"/>
      <c r="E255" s="69"/>
      <c r="F255" s="69"/>
    </row>
    <row r="256" spans="1:6" ht="15.6">
      <c r="A256" s="131"/>
      <c r="B256" s="149"/>
      <c r="C256" s="14" t="s">
        <v>11</v>
      </c>
      <c r="D256" s="69"/>
      <c r="E256" s="69"/>
      <c r="F256" s="69"/>
    </row>
    <row r="257" spans="1:6" ht="15.6">
      <c r="A257" s="131"/>
      <c r="B257" s="149"/>
      <c r="C257" s="14" t="s">
        <v>22</v>
      </c>
      <c r="D257" s="69"/>
      <c r="E257" s="69"/>
      <c r="F257" s="69"/>
    </row>
    <row r="258" spans="1:6" ht="15.6">
      <c r="A258" s="150" t="s">
        <v>228</v>
      </c>
      <c r="B258" s="149" t="s">
        <v>103</v>
      </c>
      <c r="C258" s="21" t="s">
        <v>12</v>
      </c>
      <c r="D258" s="69"/>
      <c r="E258" s="69"/>
      <c r="F258" s="69"/>
    </row>
    <row r="259" spans="1:6" ht="15.6">
      <c r="A259" s="151"/>
      <c r="B259" s="149"/>
      <c r="C259" s="13" t="s">
        <v>21</v>
      </c>
      <c r="D259" s="69"/>
      <c r="E259" s="69"/>
      <c r="F259" s="69"/>
    </row>
    <row r="260" spans="1:6" ht="15.6">
      <c r="A260" s="151"/>
      <c r="B260" s="149"/>
      <c r="C260" s="14" t="s">
        <v>9</v>
      </c>
      <c r="D260" s="69"/>
      <c r="E260" s="69"/>
      <c r="F260" s="69"/>
    </row>
    <row r="261" spans="1:6" ht="15.6">
      <c r="A261" s="151"/>
      <c r="B261" s="149"/>
      <c r="C261" s="14" t="s">
        <v>10</v>
      </c>
      <c r="D261" s="69"/>
      <c r="E261" s="69"/>
      <c r="F261" s="69"/>
    </row>
    <row r="262" spans="1:6" ht="15.6">
      <c r="A262" s="151"/>
      <c r="B262" s="149"/>
      <c r="C262" s="15" t="s">
        <v>66</v>
      </c>
      <c r="D262" s="69"/>
      <c r="E262" s="69"/>
      <c r="F262" s="69"/>
    </row>
    <row r="263" spans="1:6" ht="15.6">
      <c r="A263" s="151"/>
      <c r="B263" s="149"/>
      <c r="C263" s="14" t="s">
        <v>11</v>
      </c>
      <c r="D263" s="69"/>
      <c r="E263" s="69"/>
      <c r="F263" s="69"/>
    </row>
    <row r="264" spans="1:6" ht="15.6">
      <c r="A264" s="152"/>
      <c r="B264" s="149"/>
      <c r="C264" s="14" t="s">
        <v>22</v>
      </c>
      <c r="D264" s="69"/>
      <c r="E264" s="69"/>
      <c r="F264" s="69"/>
    </row>
    <row r="265" spans="1:6" ht="15.6">
      <c r="A265" s="150" t="s">
        <v>154</v>
      </c>
      <c r="B265" s="149" t="s">
        <v>104</v>
      </c>
      <c r="C265" s="21" t="s">
        <v>12</v>
      </c>
      <c r="D265" s="69">
        <f>D266+D267+D268</f>
        <v>63358.149999999994</v>
      </c>
      <c r="E265" s="69">
        <v>63358.149999999994</v>
      </c>
      <c r="F265" s="69">
        <f>F266+F267+F268</f>
        <v>63358.149999999994</v>
      </c>
    </row>
    <row r="266" spans="1:6" ht="15.6">
      <c r="A266" s="151"/>
      <c r="B266" s="149"/>
      <c r="C266" s="13" t="s">
        <v>21</v>
      </c>
      <c r="D266" s="69">
        <v>24740.799999999999</v>
      </c>
      <c r="E266" s="69">
        <v>24740.799999999999</v>
      </c>
      <c r="F266" s="69">
        <v>24740.799999999999</v>
      </c>
    </row>
    <row r="267" spans="1:6" ht="15.6">
      <c r="A267" s="151"/>
      <c r="B267" s="149"/>
      <c r="C267" s="14" t="s">
        <v>9</v>
      </c>
      <c r="D267" s="69">
        <v>38027.54</v>
      </c>
      <c r="E267" s="69">
        <v>38027.54</v>
      </c>
      <c r="F267" s="69">
        <v>38027.54</v>
      </c>
    </row>
    <row r="268" spans="1:6" ht="15.6">
      <c r="A268" s="151"/>
      <c r="B268" s="149"/>
      <c r="C268" s="14" t="s">
        <v>10</v>
      </c>
      <c r="D268" s="69">
        <v>589.80999999999995</v>
      </c>
      <c r="E268" s="69">
        <v>589.80999999999995</v>
      </c>
      <c r="F268" s="69">
        <v>589.80999999999995</v>
      </c>
    </row>
    <row r="269" spans="1:6" ht="15.6">
      <c r="A269" s="151"/>
      <c r="B269" s="149"/>
      <c r="C269" s="15" t="s">
        <v>66</v>
      </c>
      <c r="D269" s="69"/>
      <c r="E269" s="69"/>
      <c r="F269" s="69"/>
    </row>
    <row r="270" spans="1:6" ht="15.6">
      <c r="A270" s="151"/>
      <c r="B270" s="149"/>
      <c r="C270" s="14" t="s">
        <v>11</v>
      </c>
      <c r="D270" s="69"/>
      <c r="E270" s="69"/>
      <c r="F270" s="69"/>
    </row>
    <row r="271" spans="1:6" ht="15.6">
      <c r="A271" s="152"/>
      <c r="B271" s="149"/>
      <c r="C271" s="14" t="s">
        <v>22</v>
      </c>
      <c r="D271" s="69"/>
      <c r="E271" s="69"/>
      <c r="F271" s="69"/>
    </row>
    <row r="272" spans="1:6" ht="15.6">
      <c r="A272" s="131" t="s">
        <v>229</v>
      </c>
      <c r="B272" s="149" t="s">
        <v>105</v>
      </c>
      <c r="C272" s="21" t="s">
        <v>12</v>
      </c>
      <c r="D272" s="69"/>
      <c r="E272" s="69"/>
      <c r="F272" s="69"/>
    </row>
    <row r="273" spans="1:6" ht="15.6">
      <c r="A273" s="131"/>
      <c r="B273" s="149"/>
      <c r="C273" s="13" t="s">
        <v>21</v>
      </c>
      <c r="D273" s="69"/>
      <c r="E273" s="69"/>
      <c r="F273" s="69"/>
    </row>
    <row r="274" spans="1:6" ht="15.6">
      <c r="A274" s="131"/>
      <c r="B274" s="149"/>
      <c r="C274" s="14" t="s">
        <v>9</v>
      </c>
      <c r="D274" s="69"/>
      <c r="E274" s="69"/>
      <c r="F274" s="69"/>
    </row>
    <row r="275" spans="1:6" ht="15.6">
      <c r="A275" s="131"/>
      <c r="B275" s="149"/>
      <c r="C275" s="14" t="s">
        <v>10</v>
      </c>
      <c r="D275" s="69"/>
      <c r="E275" s="69"/>
      <c r="F275" s="69"/>
    </row>
    <row r="276" spans="1:6" ht="15.6">
      <c r="A276" s="131"/>
      <c r="B276" s="149"/>
      <c r="C276" s="15" t="s">
        <v>66</v>
      </c>
      <c r="D276" s="69"/>
      <c r="E276" s="69"/>
      <c r="F276" s="69"/>
    </row>
    <row r="277" spans="1:6" ht="15.6">
      <c r="A277" s="131"/>
      <c r="B277" s="149"/>
      <c r="C277" s="14" t="s">
        <v>11</v>
      </c>
      <c r="D277" s="69"/>
      <c r="E277" s="69"/>
      <c r="F277" s="69"/>
    </row>
    <row r="278" spans="1:6" ht="15.6">
      <c r="A278" s="131"/>
      <c r="B278" s="149"/>
      <c r="C278" s="14" t="s">
        <v>22</v>
      </c>
      <c r="D278" s="69"/>
      <c r="E278" s="69"/>
      <c r="F278" s="69"/>
    </row>
    <row r="279" spans="1:6" ht="15.6">
      <c r="A279" s="131" t="s">
        <v>230</v>
      </c>
      <c r="B279" s="149" t="s">
        <v>106</v>
      </c>
      <c r="C279" s="21" t="s">
        <v>12</v>
      </c>
      <c r="D279" s="69"/>
      <c r="E279" s="69"/>
      <c r="F279" s="69"/>
    </row>
    <row r="280" spans="1:6" ht="15.6">
      <c r="A280" s="131"/>
      <c r="B280" s="149"/>
      <c r="C280" s="13" t="s">
        <v>21</v>
      </c>
      <c r="D280" s="69"/>
      <c r="E280" s="69"/>
      <c r="F280" s="69"/>
    </row>
    <row r="281" spans="1:6" ht="15.6">
      <c r="A281" s="131"/>
      <c r="B281" s="149"/>
      <c r="C281" s="14" t="s">
        <v>9</v>
      </c>
      <c r="D281" s="69"/>
      <c r="E281" s="69"/>
      <c r="F281" s="69"/>
    </row>
    <row r="282" spans="1:6" ht="15.6">
      <c r="A282" s="131"/>
      <c r="B282" s="149"/>
      <c r="C282" s="14" t="s">
        <v>10</v>
      </c>
      <c r="D282" s="69"/>
      <c r="E282" s="69"/>
      <c r="F282" s="69"/>
    </row>
    <row r="283" spans="1:6" ht="15.6">
      <c r="A283" s="131"/>
      <c r="B283" s="149"/>
      <c r="C283" s="15" t="s">
        <v>66</v>
      </c>
      <c r="D283" s="69"/>
      <c r="E283" s="69"/>
      <c r="F283" s="69"/>
    </row>
    <row r="284" spans="1:6" ht="15.6">
      <c r="A284" s="131"/>
      <c r="B284" s="149"/>
      <c r="C284" s="14" t="s">
        <v>11</v>
      </c>
      <c r="D284" s="69"/>
      <c r="E284" s="69"/>
      <c r="F284" s="69"/>
    </row>
    <row r="285" spans="1:6" ht="15.6">
      <c r="A285" s="131"/>
      <c r="B285" s="149"/>
      <c r="C285" s="14" t="s">
        <v>22</v>
      </c>
      <c r="D285" s="69"/>
      <c r="E285" s="69"/>
      <c r="F285" s="69"/>
    </row>
    <row r="286" spans="1:6" ht="15.6">
      <c r="A286" s="131" t="s">
        <v>231</v>
      </c>
      <c r="B286" s="149" t="s">
        <v>107</v>
      </c>
      <c r="C286" s="21" t="s">
        <v>12</v>
      </c>
      <c r="D286" s="69"/>
      <c r="E286" s="69"/>
      <c r="F286" s="69"/>
    </row>
    <row r="287" spans="1:6" ht="15.6">
      <c r="A287" s="131"/>
      <c r="B287" s="149"/>
      <c r="C287" s="13" t="s">
        <v>21</v>
      </c>
      <c r="D287" s="69"/>
      <c r="E287" s="69"/>
      <c r="F287" s="69"/>
    </row>
    <row r="288" spans="1:6" ht="15.6">
      <c r="A288" s="131"/>
      <c r="B288" s="149"/>
      <c r="C288" s="14" t="s">
        <v>9</v>
      </c>
      <c r="D288" s="69"/>
      <c r="E288" s="69"/>
      <c r="F288" s="69"/>
    </row>
    <row r="289" spans="1:6" ht="15.6">
      <c r="A289" s="131"/>
      <c r="B289" s="149"/>
      <c r="C289" s="14" t="s">
        <v>10</v>
      </c>
      <c r="D289" s="69"/>
      <c r="E289" s="69"/>
      <c r="F289" s="69"/>
    </row>
    <row r="290" spans="1:6" ht="15.6">
      <c r="A290" s="131"/>
      <c r="B290" s="149"/>
      <c r="C290" s="15" t="s">
        <v>66</v>
      </c>
      <c r="D290" s="69"/>
      <c r="E290" s="69"/>
      <c r="F290" s="69"/>
    </row>
    <row r="291" spans="1:6" ht="15.6">
      <c r="A291" s="131"/>
      <c r="B291" s="149"/>
      <c r="C291" s="14" t="s">
        <v>11</v>
      </c>
      <c r="D291" s="69"/>
      <c r="E291" s="69"/>
      <c r="F291" s="69"/>
    </row>
    <row r="292" spans="1:6" ht="15.6">
      <c r="A292" s="131"/>
      <c r="B292" s="149"/>
      <c r="C292" s="14" t="s">
        <v>22</v>
      </c>
      <c r="D292" s="69"/>
      <c r="E292" s="69"/>
      <c r="F292" s="69"/>
    </row>
    <row r="293" spans="1:6" ht="15.6">
      <c r="A293" s="144" t="s">
        <v>133</v>
      </c>
      <c r="B293" s="159" t="s">
        <v>108</v>
      </c>
      <c r="C293" s="65" t="s">
        <v>12</v>
      </c>
      <c r="D293" s="70">
        <f>D295</f>
        <v>18889.8</v>
      </c>
      <c r="E293" s="70">
        <v>16565.21</v>
      </c>
      <c r="F293" s="70">
        <f>F295</f>
        <v>16565.21</v>
      </c>
    </row>
    <row r="294" spans="1:6" ht="15.6">
      <c r="A294" s="145"/>
      <c r="B294" s="159"/>
      <c r="C294" s="66" t="s">
        <v>21</v>
      </c>
      <c r="D294" s="70"/>
      <c r="E294" s="70"/>
      <c r="F294" s="70"/>
    </row>
    <row r="295" spans="1:6" ht="15.6">
      <c r="A295" s="145"/>
      <c r="B295" s="159"/>
      <c r="C295" s="67" t="s">
        <v>9</v>
      </c>
      <c r="D295" s="70">
        <f>D302</f>
        <v>18889.8</v>
      </c>
      <c r="E295" s="70">
        <v>16565.21</v>
      </c>
      <c r="F295" s="70">
        <v>16565.21</v>
      </c>
    </row>
    <row r="296" spans="1:6" ht="15.6">
      <c r="A296" s="145"/>
      <c r="B296" s="159"/>
      <c r="C296" s="67" t="s">
        <v>10</v>
      </c>
      <c r="D296" s="70"/>
      <c r="E296" s="70"/>
      <c r="F296" s="70"/>
    </row>
    <row r="297" spans="1:6" ht="15.6">
      <c r="A297" s="145"/>
      <c r="B297" s="159"/>
      <c r="C297" s="68" t="s">
        <v>66</v>
      </c>
      <c r="D297" s="70"/>
      <c r="E297" s="70"/>
      <c r="F297" s="70"/>
    </row>
    <row r="298" spans="1:6" ht="15.6">
      <c r="A298" s="145"/>
      <c r="B298" s="159"/>
      <c r="C298" s="67" t="s">
        <v>11</v>
      </c>
      <c r="D298" s="70"/>
      <c r="E298" s="70"/>
      <c r="F298" s="70"/>
    </row>
    <row r="299" spans="1:6" ht="15.6">
      <c r="A299" s="146"/>
      <c r="B299" s="159"/>
      <c r="C299" s="67" t="s">
        <v>22</v>
      </c>
      <c r="D299" s="70"/>
      <c r="E299" s="70"/>
      <c r="F299" s="70"/>
    </row>
    <row r="300" spans="1:6" ht="15.6">
      <c r="A300" s="131" t="s">
        <v>232</v>
      </c>
      <c r="B300" s="149" t="s">
        <v>109</v>
      </c>
      <c r="C300" s="21" t="s">
        <v>12</v>
      </c>
      <c r="D300" s="69">
        <f>D302</f>
        <v>18889.8</v>
      </c>
      <c r="E300" s="69">
        <v>16565.21</v>
      </c>
      <c r="F300" s="69">
        <f>F302</f>
        <v>16565.21</v>
      </c>
    </row>
    <row r="301" spans="1:6" ht="15.6">
      <c r="A301" s="131"/>
      <c r="B301" s="149"/>
      <c r="C301" s="13" t="s">
        <v>21</v>
      </c>
      <c r="D301" s="69"/>
      <c r="E301" s="69"/>
      <c r="F301" s="69"/>
    </row>
    <row r="302" spans="1:6" ht="15.6">
      <c r="A302" s="131"/>
      <c r="B302" s="149"/>
      <c r="C302" s="14" t="s">
        <v>9</v>
      </c>
      <c r="D302" s="69">
        <v>18889.8</v>
      </c>
      <c r="E302" s="69">
        <v>16565.21</v>
      </c>
      <c r="F302" s="69">
        <v>16565.21</v>
      </c>
    </row>
    <row r="303" spans="1:6" ht="15.6">
      <c r="A303" s="131"/>
      <c r="B303" s="149"/>
      <c r="C303" s="14" t="s">
        <v>10</v>
      </c>
      <c r="D303" s="69"/>
      <c r="E303" s="69"/>
      <c r="F303" s="69"/>
    </row>
    <row r="304" spans="1:6" ht="15.6">
      <c r="A304" s="131"/>
      <c r="B304" s="149"/>
      <c r="C304" s="15" t="s">
        <v>66</v>
      </c>
      <c r="D304" s="69"/>
      <c r="E304" s="69"/>
      <c r="F304" s="69"/>
    </row>
    <row r="305" spans="1:6" ht="15.6">
      <c r="A305" s="131"/>
      <c r="B305" s="149"/>
      <c r="C305" s="14" t="s">
        <v>11</v>
      </c>
      <c r="D305" s="69"/>
      <c r="E305" s="69"/>
      <c r="F305" s="69"/>
    </row>
    <row r="306" spans="1:6" ht="15.6">
      <c r="A306" s="131"/>
      <c r="B306" s="149"/>
      <c r="C306" s="14" t="s">
        <v>22</v>
      </c>
      <c r="D306" s="69"/>
      <c r="E306" s="69"/>
      <c r="F306" s="69"/>
    </row>
    <row r="307" spans="1:6" ht="15.6">
      <c r="A307" s="131" t="s">
        <v>233</v>
      </c>
      <c r="B307" s="149" t="s">
        <v>110</v>
      </c>
      <c r="C307" s="21" t="s">
        <v>12</v>
      </c>
      <c r="D307" s="69"/>
      <c r="E307" s="69"/>
      <c r="F307" s="69"/>
    </row>
    <row r="308" spans="1:6" ht="15.6">
      <c r="A308" s="131"/>
      <c r="B308" s="149"/>
      <c r="C308" s="13" t="s">
        <v>21</v>
      </c>
      <c r="D308" s="69"/>
      <c r="E308" s="69"/>
      <c r="F308" s="69"/>
    </row>
    <row r="309" spans="1:6" ht="15.6">
      <c r="A309" s="131"/>
      <c r="B309" s="149"/>
      <c r="C309" s="14" t="s">
        <v>9</v>
      </c>
      <c r="D309" s="69"/>
      <c r="E309" s="69"/>
      <c r="F309" s="69"/>
    </row>
    <row r="310" spans="1:6" ht="15.6">
      <c r="A310" s="131"/>
      <c r="B310" s="149"/>
      <c r="C310" s="14" t="s">
        <v>10</v>
      </c>
      <c r="D310" s="69"/>
      <c r="E310" s="69"/>
      <c r="F310" s="69"/>
    </row>
    <row r="311" spans="1:6" ht="15.6">
      <c r="A311" s="131"/>
      <c r="B311" s="149"/>
      <c r="C311" s="15" t="s">
        <v>66</v>
      </c>
      <c r="D311" s="69"/>
      <c r="E311" s="69"/>
      <c r="F311" s="69"/>
    </row>
    <row r="312" spans="1:6" ht="15.6">
      <c r="A312" s="131"/>
      <c r="B312" s="149"/>
      <c r="C312" s="14" t="s">
        <v>11</v>
      </c>
      <c r="D312" s="69"/>
      <c r="E312" s="69"/>
      <c r="F312" s="69"/>
    </row>
    <row r="313" spans="1:6" ht="15.6">
      <c r="A313" s="131"/>
      <c r="B313" s="149"/>
      <c r="C313" s="14" t="s">
        <v>22</v>
      </c>
      <c r="D313" s="69"/>
      <c r="E313" s="69"/>
      <c r="F313" s="69"/>
    </row>
    <row r="314" spans="1:6" ht="15.6">
      <c r="A314" s="131" t="s">
        <v>234</v>
      </c>
      <c r="B314" s="149" t="s">
        <v>111</v>
      </c>
      <c r="C314" s="21" t="s">
        <v>12</v>
      </c>
      <c r="D314" s="69"/>
      <c r="E314" s="69"/>
      <c r="F314" s="69"/>
    </row>
    <row r="315" spans="1:6" ht="15.6">
      <c r="A315" s="131"/>
      <c r="B315" s="149"/>
      <c r="C315" s="13" t="s">
        <v>21</v>
      </c>
      <c r="D315" s="69"/>
      <c r="E315" s="69"/>
      <c r="F315" s="69"/>
    </row>
    <row r="316" spans="1:6" ht="15.6">
      <c r="A316" s="131"/>
      <c r="B316" s="149"/>
      <c r="C316" s="14" t="s">
        <v>9</v>
      </c>
      <c r="D316" s="69"/>
      <c r="E316" s="69"/>
      <c r="F316" s="69"/>
    </row>
    <row r="317" spans="1:6" ht="15.6">
      <c r="A317" s="131"/>
      <c r="B317" s="149"/>
      <c r="C317" s="14" t="s">
        <v>10</v>
      </c>
      <c r="D317" s="69"/>
      <c r="E317" s="69"/>
      <c r="F317" s="69"/>
    </row>
    <row r="318" spans="1:6" ht="15.6">
      <c r="A318" s="131"/>
      <c r="B318" s="149"/>
      <c r="C318" s="15" t="s">
        <v>66</v>
      </c>
      <c r="D318" s="69"/>
      <c r="E318" s="69"/>
      <c r="F318" s="69"/>
    </row>
    <row r="319" spans="1:6" ht="15.6">
      <c r="A319" s="131"/>
      <c r="B319" s="149"/>
      <c r="C319" s="14" t="s">
        <v>11</v>
      </c>
      <c r="D319" s="69"/>
      <c r="E319" s="69"/>
      <c r="F319" s="69"/>
    </row>
    <row r="320" spans="1:6" ht="15.6">
      <c r="A320" s="131"/>
      <c r="B320" s="149"/>
      <c r="C320" s="14" t="s">
        <v>22</v>
      </c>
      <c r="D320" s="69"/>
      <c r="E320" s="69"/>
      <c r="F320" s="69"/>
    </row>
    <row r="321" spans="1:6" ht="15.6">
      <c r="A321" s="131" t="s">
        <v>235</v>
      </c>
      <c r="B321" s="149" t="s">
        <v>112</v>
      </c>
      <c r="C321" s="21" t="s">
        <v>12</v>
      </c>
      <c r="D321" s="69"/>
      <c r="E321" s="69"/>
      <c r="F321" s="69"/>
    </row>
    <row r="322" spans="1:6" ht="15.6">
      <c r="A322" s="131"/>
      <c r="B322" s="149"/>
      <c r="C322" s="13" t="s">
        <v>21</v>
      </c>
      <c r="D322" s="69"/>
      <c r="E322" s="69"/>
      <c r="F322" s="69"/>
    </row>
    <row r="323" spans="1:6" ht="15.6">
      <c r="A323" s="131"/>
      <c r="B323" s="149"/>
      <c r="C323" s="14" t="s">
        <v>9</v>
      </c>
      <c r="D323" s="69"/>
      <c r="E323" s="69"/>
      <c r="F323" s="69"/>
    </row>
    <row r="324" spans="1:6" ht="15.6">
      <c r="A324" s="131"/>
      <c r="B324" s="149"/>
      <c r="C324" s="14" t="s">
        <v>10</v>
      </c>
      <c r="D324" s="69"/>
      <c r="E324" s="69"/>
      <c r="F324" s="69"/>
    </row>
    <row r="325" spans="1:6" ht="15.6">
      <c r="A325" s="131"/>
      <c r="B325" s="149"/>
      <c r="C325" s="15" t="s">
        <v>66</v>
      </c>
      <c r="D325" s="69"/>
      <c r="E325" s="69"/>
      <c r="F325" s="69"/>
    </row>
    <row r="326" spans="1:6" ht="15.6">
      <c r="A326" s="131"/>
      <c r="B326" s="149"/>
      <c r="C326" s="14" t="s">
        <v>11</v>
      </c>
      <c r="D326" s="69"/>
      <c r="E326" s="69"/>
      <c r="F326" s="69"/>
    </row>
    <row r="327" spans="1:6" ht="15.6">
      <c r="A327" s="131"/>
      <c r="B327" s="149"/>
      <c r="C327" s="14" t="s">
        <v>22</v>
      </c>
      <c r="D327" s="69"/>
      <c r="E327" s="69"/>
      <c r="F327" s="69"/>
    </row>
    <row r="328" spans="1:6" ht="15.6">
      <c r="A328" s="131" t="s">
        <v>236</v>
      </c>
      <c r="B328" s="149" t="s">
        <v>114</v>
      </c>
      <c r="C328" s="21" t="s">
        <v>12</v>
      </c>
      <c r="D328" s="69"/>
      <c r="E328" s="69"/>
      <c r="F328" s="69"/>
    </row>
    <row r="329" spans="1:6" ht="15.6">
      <c r="A329" s="131"/>
      <c r="B329" s="149"/>
      <c r="C329" s="13" t="s">
        <v>21</v>
      </c>
      <c r="D329" s="69"/>
      <c r="E329" s="69"/>
      <c r="F329" s="69"/>
    </row>
    <row r="330" spans="1:6" ht="15.6">
      <c r="A330" s="131"/>
      <c r="B330" s="149"/>
      <c r="C330" s="14" t="s">
        <v>9</v>
      </c>
      <c r="D330" s="69"/>
      <c r="E330" s="69"/>
      <c r="F330" s="69"/>
    </row>
    <row r="331" spans="1:6" ht="15.6">
      <c r="A331" s="131"/>
      <c r="B331" s="149"/>
      <c r="C331" s="14" t="s">
        <v>10</v>
      </c>
      <c r="D331" s="69"/>
      <c r="E331" s="69"/>
      <c r="F331" s="69"/>
    </row>
    <row r="332" spans="1:6" ht="15.6">
      <c r="A332" s="131"/>
      <c r="B332" s="149"/>
      <c r="C332" s="15" t="s">
        <v>66</v>
      </c>
      <c r="D332" s="69"/>
      <c r="E332" s="69"/>
      <c r="F332" s="69"/>
    </row>
    <row r="333" spans="1:6" ht="15.6">
      <c r="A333" s="131"/>
      <c r="B333" s="149"/>
      <c r="C333" s="14" t="s">
        <v>11</v>
      </c>
      <c r="D333" s="69"/>
      <c r="E333" s="69"/>
      <c r="F333" s="69"/>
    </row>
    <row r="334" spans="1:6" ht="15.6">
      <c r="A334" s="131"/>
      <c r="B334" s="149"/>
      <c r="C334" s="14" t="s">
        <v>22</v>
      </c>
      <c r="D334" s="69"/>
      <c r="E334" s="69"/>
      <c r="F334" s="69"/>
    </row>
    <row r="335" spans="1:6" ht="15.6">
      <c r="A335" s="144" t="s">
        <v>169</v>
      </c>
      <c r="B335" s="159" t="s">
        <v>114</v>
      </c>
      <c r="C335" s="65" t="s">
        <v>12</v>
      </c>
      <c r="D335" s="70">
        <f>D337+D338</f>
        <v>41743.43</v>
      </c>
      <c r="E335" s="70">
        <v>41212.86</v>
      </c>
      <c r="F335" s="70">
        <f>F337+F338</f>
        <v>41212.86</v>
      </c>
    </row>
    <row r="336" spans="1:6" ht="15.6">
      <c r="A336" s="145"/>
      <c r="B336" s="159"/>
      <c r="C336" s="66" t="s">
        <v>21</v>
      </c>
      <c r="D336" s="70"/>
      <c r="E336" s="70"/>
      <c r="F336" s="70"/>
    </row>
    <row r="337" spans="1:6" ht="15.6">
      <c r="A337" s="145"/>
      <c r="B337" s="159"/>
      <c r="C337" s="67" t="s">
        <v>9</v>
      </c>
      <c r="D337" s="70">
        <f t="shared" ref="D337:F338" si="4">D344+D365</f>
        <v>7384.3</v>
      </c>
      <c r="E337" s="70">
        <v>7384.3</v>
      </c>
      <c r="F337" s="70">
        <f t="shared" si="4"/>
        <v>7384.3</v>
      </c>
    </row>
    <row r="338" spans="1:6" ht="15.6">
      <c r="A338" s="145"/>
      <c r="B338" s="159"/>
      <c r="C338" s="67" t="s">
        <v>10</v>
      </c>
      <c r="D338" s="70">
        <f t="shared" si="4"/>
        <v>34359.129999999997</v>
      </c>
      <c r="E338" s="70">
        <v>33828.559999999998</v>
      </c>
      <c r="F338" s="70">
        <f t="shared" si="4"/>
        <v>33828.559999999998</v>
      </c>
    </row>
    <row r="339" spans="1:6" ht="15.6">
      <c r="A339" s="145"/>
      <c r="B339" s="159"/>
      <c r="C339" s="68" t="s">
        <v>66</v>
      </c>
      <c r="D339" s="70"/>
      <c r="E339" s="70"/>
      <c r="F339" s="70"/>
    </row>
    <row r="340" spans="1:6" ht="15.6">
      <c r="A340" s="145"/>
      <c r="B340" s="159"/>
      <c r="C340" s="67" t="s">
        <v>11</v>
      </c>
      <c r="D340" s="70"/>
      <c r="E340" s="70"/>
      <c r="F340" s="70"/>
    </row>
    <row r="341" spans="1:6" ht="15.6">
      <c r="A341" s="146"/>
      <c r="B341" s="159"/>
      <c r="C341" s="67" t="s">
        <v>22</v>
      </c>
      <c r="D341" s="70"/>
      <c r="E341" s="70"/>
      <c r="F341" s="70"/>
    </row>
    <row r="342" spans="1:6" ht="15.6">
      <c r="A342" s="131" t="s">
        <v>237</v>
      </c>
      <c r="B342" s="149" t="s">
        <v>115</v>
      </c>
      <c r="C342" s="21" t="s">
        <v>12</v>
      </c>
      <c r="D342" s="69">
        <f>D344+D345</f>
        <v>12688.119999999999</v>
      </c>
      <c r="E342" s="69">
        <v>12540.83</v>
      </c>
      <c r="F342" s="69">
        <f>F344+F345</f>
        <v>12540.83</v>
      </c>
    </row>
    <row r="343" spans="1:6" ht="15.6">
      <c r="A343" s="131"/>
      <c r="B343" s="149"/>
      <c r="C343" s="13" t="s">
        <v>21</v>
      </c>
      <c r="D343" s="69"/>
      <c r="E343" s="69"/>
      <c r="F343" s="69"/>
    </row>
    <row r="344" spans="1:6" ht="15.6">
      <c r="A344" s="131"/>
      <c r="B344" s="149"/>
      <c r="C344" s="14" t="s">
        <v>9</v>
      </c>
      <c r="D344" s="69">
        <v>5677.29</v>
      </c>
      <c r="E344" s="69">
        <v>5677.29</v>
      </c>
      <c r="F344" s="69">
        <v>5677.29</v>
      </c>
    </row>
    <row r="345" spans="1:6" ht="15.6">
      <c r="A345" s="131"/>
      <c r="B345" s="149"/>
      <c r="C345" s="14" t="s">
        <v>10</v>
      </c>
      <c r="D345" s="69">
        <v>7010.83</v>
      </c>
      <c r="E345" s="69">
        <v>6863.54</v>
      </c>
      <c r="F345" s="69">
        <v>6863.54</v>
      </c>
    </row>
    <row r="346" spans="1:6" ht="15.6">
      <c r="A346" s="131"/>
      <c r="B346" s="149"/>
      <c r="C346" s="15" t="s">
        <v>66</v>
      </c>
      <c r="D346" s="69"/>
      <c r="E346" s="69"/>
      <c r="F346" s="69"/>
    </row>
    <row r="347" spans="1:6" ht="15.6">
      <c r="A347" s="131"/>
      <c r="B347" s="149"/>
      <c r="C347" s="14" t="s">
        <v>11</v>
      </c>
      <c r="D347" s="69"/>
      <c r="E347" s="69"/>
      <c r="F347" s="69"/>
    </row>
    <row r="348" spans="1:6" ht="15.6">
      <c r="A348" s="131"/>
      <c r="B348" s="149"/>
      <c r="C348" s="14" t="s">
        <v>22</v>
      </c>
      <c r="D348" s="69"/>
      <c r="E348" s="69"/>
      <c r="F348" s="69"/>
    </row>
    <row r="349" spans="1:6" ht="15.6">
      <c r="A349" s="131" t="s">
        <v>238</v>
      </c>
      <c r="B349" s="149" t="s">
        <v>116</v>
      </c>
      <c r="C349" s="21" t="s">
        <v>12</v>
      </c>
      <c r="D349" s="69"/>
      <c r="E349" s="69"/>
      <c r="F349" s="69"/>
    </row>
    <row r="350" spans="1:6" ht="15.6">
      <c r="A350" s="131"/>
      <c r="B350" s="149"/>
      <c r="C350" s="13" t="s">
        <v>21</v>
      </c>
      <c r="D350" s="69"/>
      <c r="E350" s="69"/>
      <c r="F350" s="69"/>
    </row>
    <row r="351" spans="1:6" ht="15.6">
      <c r="A351" s="131"/>
      <c r="B351" s="149"/>
      <c r="C351" s="14" t="s">
        <v>9</v>
      </c>
      <c r="D351" s="69"/>
      <c r="E351" s="69"/>
      <c r="F351" s="69"/>
    </row>
    <row r="352" spans="1:6" ht="15.6">
      <c r="A352" s="131"/>
      <c r="B352" s="149"/>
      <c r="C352" s="14" t="s">
        <v>10</v>
      </c>
      <c r="D352" s="69"/>
      <c r="E352" s="69"/>
      <c r="F352" s="69"/>
    </row>
    <row r="353" spans="1:6" ht="15.6">
      <c r="A353" s="131"/>
      <c r="B353" s="149"/>
      <c r="C353" s="15" t="s">
        <v>66</v>
      </c>
      <c r="D353" s="69"/>
      <c r="E353" s="69"/>
      <c r="F353" s="69"/>
    </row>
    <row r="354" spans="1:6" ht="15.6">
      <c r="A354" s="131"/>
      <c r="B354" s="149"/>
      <c r="C354" s="14" t="s">
        <v>11</v>
      </c>
      <c r="D354" s="69"/>
      <c r="E354" s="69"/>
      <c r="F354" s="69"/>
    </row>
    <row r="355" spans="1:6" ht="15.6">
      <c r="A355" s="131"/>
      <c r="B355" s="149"/>
      <c r="C355" s="14" t="s">
        <v>22</v>
      </c>
      <c r="D355" s="69"/>
      <c r="E355" s="69"/>
      <c r="F355" s="69"/>
    </row>
    <row r="356" spans="1:6" ht="15.6">
      <c r="A356" s="131" t="s">
        <v>239</v>
      </c>
      <c r="B356" s="149" t="s">
        <v>117</v>
      </c>
      <c r="C356" s="21" t="s">
        <v>12</v>
      </c>
      <c r="D356" s="69"/>
      <c r="E356" s="69"/>
      <c r="F356" s="69"/>
    </row>
    <row r="357" spans="1:6" ht="15.6">
      <c r="A357" s="131"/>
      <c r="B357" s="149"/>
      <c r="C357" s="13" t="s">
        <v>21</v>
      </c>
      <c r="D357" s="69"/>
      <c r="E357" s="69"/>
      <c r="F357" s="69"/>
    </row>
    <row r="358" spans="1:6" ht="15.6">
      <c r="A358" s="131"/>
      <c r="B358" s="149"/>
      <c r="C358" s="14" t="s">
        <v>9</v>
      </c>
      <c r="D358" s="69"/>
      <c r="E358" s="69"/>
      <c r="F358" s="69"/>
    </row>
    <row r="359" spans="1:6" ht="15.6">
      <c r="A359" s="131"/>
      <c r="B359" s="149"/>
      <c r="C359" s="14" t="s">
        <v>10</v>
      </c>
      <c r="D359" s="69"/>
      <c r="E359" s="69"/>
      <c r="F359" s="69"/>
    </row>
    <row r="360" spans="1:6" ht="15.6">
      <c r="A360" s="131"/>
      <c r="B360" s="149"/>
      <c r="C360" s="15" t="s">
        <v>66</v>
      </c>
      <c r="D360" s="69"/>
      <c r="E360" s="69"/>
      <c r="F360" s="69"/>
    </row>
    <row r="361" spans="1:6" ht="15.6">
      <c r="A361" s="131"/>
      <c r="B361" s="149"/>
      <c r="C361" s="14" t="s">
        <v>11</v>
      </c>
      <c r="D361" s="69"/>
      <c r="E361" s="69"/>
      <c r="F361" s="69"/>
    </row>
    <row r="362" spans="1:6" ht="15.6">
      <c r="A362" s="131"/>
      <c r="B362" s="149"/>
      <c r="C362" s="14" t="s">
        <v>22</v>
      </c>
      <c r="D362" s="69"/>
      <c r="E362" s="69"/>
      <c r="F362" s="69"/>
    </row>
    <row r="363" spans="1:6" ht="15.6">
      <c r="A363" s="131" t="s">
        <v>240</v>
      </c>
      <c r="B363" s="149" t="s">
        <v>118</v>
      </c>
      <c r="C363" s="21" t="s">
        <v>12</v>
      </c>
      <c r="D363" s="69">
        <f>D365+D366</f>
        <v>29055.309999999998</v>
      </c>
      <c r="E363" s="69">
        <v>28672.03</v>
      </c>
      <c r="F363" s="69">
        <f>F365+F366</f>
        <v>28672.03</v>
      </c>
    </row>
    <row r="364" spans="1:6" ht="15.6">
      <c r="A364" s="131"/>
      <c r="B364" s="149"/>
      <c r="C364" s="13" t="s">
        <v>21</v>
      </c>
      <c r="D364" s="69"/>
      <c r="E364" s="69"/>
      <c r="F364" s="69"/>
    </row>
    <row r="365" spans="1:6" ht="15.6">
      <c r="A365" s="131"/>
      <c r="B365" s="149"/>
      <c r="C365" s="14" t="s">
        <v>9</v>
      </c>
      <c r="D365" s="69">
        <v>1707.01</v>
      </c>
      <c r="E365" s="69">
        <v>1707.01</v>
      </c>
      <c r="F365" s="69">
        <v>1707.01</v>
      </c>
    </row>
    <row r="366" spans="1:6" ht="15.6">
      <c r="A366" s="131"/>
      <c r="B366" s="149"/>
      <c r="C366" s="14" t="s">
        <v>10</v>
      </c>
      <c r="D366" s="69">
        <v>27348.3</v>
      </c>
      <c r="E366" s="69">
        <v>26965.02</v>
      </c>
      <c r="F366" s="69">
        <v>26965.02</v>
      </c>
    </row>
    <row r="367" spans="1:6" ht="15.6">
      <c r="A367" s="131"/>
      <c r="B367" s="149"/>
      <c r="C367" s="15" t="s">
        <v>66</v>
      </c>
      <c r="D367" s="69"/>
      <c r="E367" s="69"/>
      <c r="F367" s="69"/>
    </row>
    <row r="368" spans="1:6" ht="15.6">
      <c r="A368" s="131"/>
      <c r="B368" s="149"/>
      <c r="C368" s="14" t="s">
        <v>11</v>
      </c>
      <c r="D368" s="69"/>
      <c r="E368" s="69"/>
      <c r="F368" s="69"/>
    </row>
    <row r="369" spans="1:6" ht="15.6">
      <c r="A369" s="131"/>
      <c r="B369" s="149"/>
      <c r="C369" s="14" t="s">
        <v>22</v>
      </c>
      <c r="D369" s="69"/>
      <c r="E369" s="69"/>
      <c r="F369" s="69"/>
    </row>
    <row r="370" spans="1:6" ht="15.6">
      <c r="A370" s="131" t="s">
        <v>241</v>
      </c>
      <c r="B370" s="149" t="s">
        <v>119</v>
      </c>
      <c r="C370" s="21" t="s">
        <v>12</v>
      </c>
      <c r="D370" s="69"/>
      <c r="E370" s="69"/>
      <c r="F370" s="69"/>
    </row>
    <row r="371" spans="1:6" ht="15.6">
      <c r="A371" s="131"/>
      <c r="B371" s="149"/>
      <c r="C371" s="13" t="s">
        <v>21</v>
      </c>
      <c r="D371" s="69"/>
      <c r="E371" s="69"/>
      <c r="F371" s="69"/>
    </row>
    <row r="372" spans="1:6" ht="15.6">
      <c r="A372" s="131"/>
      <c r="B372" s="149"/>
      <c r="C372" s="14" t="s">
        <v>9</v>
      </c>
      <c r="D372" s="69"/>
      <c r="E372" s="69"/>
      <c r="F372" s="69"/>
    </row>
    <row r="373" spans="1:6" ht="15.6">
      <c r="A373" s="131"/>
      <c r="B373" s="149"/>
      <c r="C373" s="14" t="s">
        <v>10</v>
      </c>
      <c r="D373" s="69"/>
      <c r="E373" s="69"/>
      <c r="F373" s="69"/>
    </row>
    <row r="374" spans="1:6" ht="15.6">
      <c r="A374" s="131"/>
      <c r="B374" s="149"/>
      <c r="C374" s="15" t="s">
        <v>66</v>
      </c>
      <c r="D374" s="69"/>
      <c r="E374" s="69"/>
      <c r="F374" s="69"/>
    </row>
    <row r="375" spans="1:6" ht="15.6">
      <c r="A375" s="131"/>
      <c r="B375" s="149"/>
      <c r="C375" s="14" t="s">
        <v>11</v>
      </c>
      <c r="D375" s="69"/>
      <c r="E375" s="69"/>
      <c r="F375" s="69"/>
    </row>
    <row r="376" spans="1:6" ht="15.6">
      <c r="A376" s="131"/>
      <c r="B376" s="149"/>
      <c r="C376" s="14" t="s">
        <v>22</v>
      </c>
      <c r="D376" s="69"/>
      <c r="E376" s="69"/>
      <c r="F376" s="69"/>
    </row>
    <row r="377" spans="1:6" ht="15.6">
      <c r="A377" s="131" t="s">
        <v>242</v>
      </c>
      <c r="B377" s="149" t="s">
        <v>120</v>
      </c>
      <c r="C377" s="21" t="s">
        <v>12</v>
      </c>
      <c r="D377" s="69"/>
      <c r="E377" s="69"/>
      <c r="F377" s="69"/>
    </row>
    <row r="378" spans="1:6" ht="15.6">
      <c r="A378" s="131"/>
      <c r="B378" s="149"/>
      <c r="C378" s="13" t="s">
        <v>21</v>
      </c>
      <c r="D378" s="69"/>
      <c r="E378" s="69"/>
      <c r="F378" s="69"/>
    </row>
    <row r="379" spans="1:6" ht="15.6">
      <c r="A379" s="131"/>
      <c r="B379" s="149"/>
      <c r="C379" s="14" t="s">
        <v>9</v>
      </c>
      <c r="D379" s="69"/>
      <c r="E379" s="69"/>
      <c r="F379" s="69"/>
    </row>
    <row r="380" spans="1:6" ht="15.6">
      <c r="A380" s="131"/>
      <c r="B380" s="149"/>
      <c r="C380" s="14" t="s">
        <v>10</v>
      </c>
      <c r="D380" s="69"/>
      <c r="E380" s="69"/>
      <c r="F380" s="69"/>
    </row>
    <row r="381" spans="1:6" ht="15.6">
      <c r="A381" s="131"/>
      <c r="B381" s="149"/>
      <c r="C381" s="15" t="s">
        <v>66</v>
      </c>
      <c r="D381" s="69"/>
      <c r="E381" s="69"/>
      <c r="F381" s="69"/>
    </row>
    <row r="382" spans="1:6" ht="15.6">
      <c r="A382" s="131"/>
      <c r="B382" s="149"/>
      <c r="C382" s="14" t="s">
        <v>11</v>
      </c>
      <c r="D382" s="69"/>
      <c r="E382" s="69"/>
      <c r="F382" s="69"/>
    </row>
    <row r="383" spans="1:6" ht="15.6">
      <c r="A383" s="131"/>
      <c r="B383" s="149"/>
      <c r="C383" s="14" t="s">
        <v>22</v>
      </c>
      <c r="D383" s="69"/>
      <c r="E383" s="69"/>
      <c r="F383" s="69"/>
    </row>
    <row r="384" spans="1:6" ht="15.6">
      <c r="A384" s="131" t="s">
        <v>243</v>
      </c>
      <c r="B384" s="149" t="s">
        <v>121</v>
      </c>
      <c r="C384" s="21" t="s">
        <v>12</v>
      </c>
      <c r="D384" s="69"/>
      <c r="E384" s="69"/>
      <c r="F384" s="69"/>
    </row>
    <row r="385" spans="1:6" ht="15.6">
      <c r="A385" s="131"/>
      <c r="B385" s="149"/>
      <c r="C385" s="13" t="s">
        <v>21</v>
      </c>
      <c r="D385" s="69"/>
      <c r="E385" s="69"/>
      <c r="F385" s="69"/>
    </row>
    <row r="386" spans="1:6" ht="15.6">
      <c r="A386" s="131"/>
      <c r="B386" s="149"/>
      <c r="C386" s="14" t="s">
        <v>9</v>
      </c>
      <c r="D386" s="69"/>
      <c r="E386" s="69"/>
      <c r="F386" s="69"/>
    </row>
    <row r="387" spans="1:6" ht="15.6">
      <c r="A387" s="131"/>
      <c r="B387" s="149"/>
      <c r="C387" s="14" t="s">
        <v>10</v>
      </c>
      <c r="D387" s="69"/>
      <c r="E387" s="69"/>
      <c r="F387" s="69"/>
    </row>
    <row r="388" spans="1:6" ht="15.6">
      <c r="A388" s="131"/>
      <c r="B388" s="149"/>
      <c r="C388" s="15" t="s">
        <v>66</v>
      </c>
      <c r="D388" s="69"/>
      <c r="E388" s="69"/>
      <c r="F388" s="69"/>
    </row>
    <row r="389" spans="1:6" ht="15.6">
      <c r="A389" s="131"/>
      <c r="B389" s="149"/>
      <c r="C389" s="14" t="s">
        <v>11</v>
      </c>
      <c r="D389" s="69"/>
      <c r="E389" s="69"/>
      <c r="F389" s="69"/>
    </row>
    <row r="390" spans="1:6" ht="15.6">
      <c r="A390" s="131"/>
      <c r="B390" s="149"/>
      <c r="C390" s="14" t="s">
        <v>22</v>
      </c>
      <c r="D390" s="69"/>
      <c r="E390" s="69"/>
      <c r="F390" s="69"/>
    </row>
    <row r="391" spans="1:6" ht="15.6">
      <c r="A391" s="131" t="s">
        <v>244</v>
      </c>
      <c r="B391" s="149" t="s">
        <v>122</v>
      </c>
      <c r="C391" s="21" t="s">
        <v>12</v>
      </c>
      <c r="D391" s="69"/>
      <c r="E391" s="69"/>
      <c r="F391" s="69"/>
    </row>
    <row r="392" spans="1:6" ht="15.6">
      <c r="A392" s="131"/>
      <c r="B392" s="149"/>
      <c r="C392" s="13" t="s">
        <v>21</v>
      </c>
      <c r="D392" s="69"/>
      <c r="E392" s="69"/>
      <c r="F392" s="69"/>
    </row>
    <row r="393" spans="1:6" ht="15.6">
      <c r="A393" s="131"/>
      <c r="B393" s="149"/>
      <c r="C393" s="14" t="s">
        <v>9</v>
      </c>
      <c r="D393" s="69"/>
      <c r="E393" s="69"/>
      <c r="F393" s="69"/>
    </row>
    <row r="394" spans="1:6" ht="15.6">
      <c r="A394" s="131"/>
      <c r="B394" s="149"/>
      <c r="C394" s="14" t="s">
        <v>10</v>
      </c>
      <c r="D394" s="69"/>
      <c r="E394" s="69"/>
      <c r="F394" s="69"/>
    </row>
    <row r="395" spans="1:6" ht="15.6">
      <c r="A395" s="131"/>
      <c r="B395" s="149"/>
      <c r="C395" s="15" t="s">
        <v>66</v>
      </c>
      <c r="D395" s="69"/>
      <c r="E395" s="69"/>
      <c r="F395" s="69"/>
    </row>
    <row r="396" spans="1:6" ht="15.6">
      <c r="A396" s="131"/>
      <c r="B396" s="149"/>
      <c r="C396" s="14" t="s">
        <v>11</v>
      </c>
      <c r="D396" s="69"/>
      <c r="E396" s="69"/>
      <c r="F396" s="69"/>
    </row>
    <row r="397" spans="1:6" ht="15.6">
      <c r="A397" s="131"/>
      <c r="B397" s="149"/>
      <c r="C397" s="14" t="s">
        <v>22</v>
      </c>
      <c r="D397" s="69"/>
      <c r="E397" s="69"/>
      <c r="F397" s="69"/>
    </row>
    <row r="398" spans="1:6" ht="15.6">
      <c r="A398" s="131" t="s">
        <v>245</v>
      </c>
      <c r="B398" s="149" t="s">
        <v>123</v>
      </c>
      <c r="C398" s="21" t="s">
        <v>12</v>
      </c>
      <c r="D398" s="69"/>
      <c r="E398" s="69"/>
      <c r="F398" s="69"/>
    </row>
    <row r="399" spans="1:6" ht="15.6">
      <c r="A399" s="131"/>
      <c r="B399" s="149"/>
      <c r="C399" s="13" t="s">
        <v>21</v>
      </c>
      <c r="D399" s="69"/>
      <c r="E399" s="69"/>
      <c r="F399" s="69"/>
    </row>
    <row r="400" spans="1:6" ht="15.6">
      <c r="A400" s="131"/>
      <c r="B400" s="149"/>
      <c r="C400" s="14" t="s">
        <v>9</v>
      </c>
      <c r="D400" s="69"/>
      <c r="E400" s="69"/>
      <c r="F400" s="69"/>
    </row>
    <row r="401" spans="1:6" ht="15.6">
      <c r="A401" s="131"/>
      <c r="B401" s="149"/>
      <c r="C401" s="14" t="s">
        <v>10</v>
      </c>
      <c r="D401" s="69"/>
      <c r="E401" s="69"/>
      <c r="F401" s="69"/>
    </row>
    <row r="402" spans="1:6" ht="15.6">
      <c r="A402" s="131"/>
      <c r="B402" s="149"/>
      <c r="C402" s="15" t="s">
        <v>66</v>
      </c>
      <c r="D402" s="69"/>
      <c r="E402" s="69"/>
      <c r="F402" s="69"/>
    </row>
    <row r="403" spans="1:6" ht="15.6">
      <c r="A403" s="131"/>
      <c r="B403" s="149"/>
      <c r="C403" s="14" t="s">
        <v>11</v>
      </c>
      <c r="D403" s="69"/>
      <c r="E403" s="69"/>
      <c r="F403" s="69"/>
    </row>
    <row r="404" spans="1:6" ht="64.5" customHeight="1">
      <c r="A404" s="131"/>
      <c r="B404" s="149"/>
      <c r="C404" s="14" t="s">
        <v>22</v>
      </c>
      <c r="D404" s="69"/>
      <c r="E404" s="69"/>
      <c r="F404" s="69"/>
    </row>
    <row r="405" spans="1:6" ht="15.6">
      <c r="A405" s="150" t="s">
        <v>179</v>
      </c>
      <c r="B405" s="149" t="s">
        <v>113</v>
      </c>
      <c r="C405" s="21" t="s">
        <v>12</v>
      </c>
      <c r="D405" s="69"/>
      <c r="E405" s="69"/>
      <c r="F405" s="69"/>
    </row>
    <row r="406" spans="1:6" ht="15.6">
      <c r="A406" s="151"/>
      <c r="B406" s="149"/>
      <c r="C406" s="13" t="s">
        <v>21</v>
      </c>
      <c r="D406" s="69"/>
      <c r="E406" s="69"/>
      <c r="F406" s="69"/>
    </row>
    <row r="407" spans="1:6" ht="15.6">
      <c r="A407" s="151"/>
      <c r="B407" s="149"/>
      <c r="C407" s="14" t="s">
        <v>9</v>
      </c>
      <c r="D407" s="69"/>
      <c r="E407" s="69"/>
      <c r="F407" s="69"/>
    </row>
    <row r="408" spans="1:6" ht="15.6">
      <c r="A408" s="151"/>
      <c r="B408" s="149"/>
      <c r="C408" s="14" t="s">
        <v>10</v>
      </c>
      <c r="D408" s="69"/>
      <c r="E408" s="69"/>
      <c r="F408" s="69"/>
    </row>
    <row r="409" spans="1:6" ht="15.6">
      <c r="A409" s="151"/>
      <c r="B409" s="149"/>
      <c r="C409" s="15" t="s">
        <v>66</v>
      </c>
      <c r="D409" s="69"/>
      <c r="E409" s="69"/>
      <c r="F409" s="69"/>
    </row>
    <row r="410" spans="1:6" ht="15.6">
      <c r="A410" s="151"/>
      <c r="B410" s="149"/>
      <c r="C410" s="14" t="s">
        <v>11</v>
      </c>
      <c r="D410" s="69"/>
      <c r="E410" s="69"/>
      <c r="F410" s="69"/>
    </row>
    <row r="411" spans="1:6" ht="15.6">
      <c r="A411" s="152"/>
      <c r="B411" s="149"/>
      <c r="C411" s="14" t="s">
        <v>22</v>
      </c>
      <c r="D411" s="69"/>
      <c r="E411" s="69"/>
      <c r="F411" s="69"/>
    </row>
    <row r="412" spans="1:6" ht="15.6">
      <c r="A412" s="144" t="s">
        <v>134</v>
      </c>
      <c r="B412" s="159" t="s">
        <v>124</v>
      </c>
      <c r="C412" s="65" t="s">
        <v>12</v>
      </c>
      <c r="D412" s="70">
        <f>D414+D415</f>
        <v>18142.39</v>
      </c>
      <c r="E412" s="70">
        <v>18119.149999999998</v>
      </c>
      <c r="F412" s="70">
        <f>F414+F415</f>
        <v>18119.149999999998</v>
      </c>
    </row>
    <row r="413" spans="1:6" ht="15.6">
      <c r="A413" s="145"/>
      <c r="B413" s="159"/>
      <c r="C413" s="66" t="s">
        <v>21</v>
      </c>
      <c r="D413" s="70"/>
      <c r="E413" s="70"/>
      <c r="F413" s="70"/>
    </row>
    <row r="414" spans="1:6" ht="15.6">
      <c r="A414" s="145"/>
      <c r="B414" s="159"/>
      <c r="C414" s="67" t="s">
        <v>9</v>
      </c>
      <c r="D414" s="70">
        <f>D421</f>
        <v>1322.94</v>
      </c>
      <c r="E414" s="70">
        <v>1322.94</v>
      </c>
      <c r="F414" s="70">
        <f>F421</f>
        <v>1322.94</v>
      </c>
    </row>
    <row r="415" spans="1:6" ht="15.6">
      <c r="A415" s="145"/>
      <c r="B415" s="159"/>
      <c r="C415" s="67" t="s">
        <v>10</v>
      </c>
      <c r="D415" s="70">
        <f>D422+D429</f>
        <v>16819.45</v>
      </c>
      <c r="E415" s="70">
        <v>16796.21</v>
      </c>
      <c r="F415" s="70">
        <f>F422+F429</f>
        <v>16796.21</v>
      </c>
    </row>
    <row r="416" spans="1:6" ht="15.6">
      <c r="A416" s="145"/>
      <c r="B416" s="159"/>
      <c r="C416" s="68" t="s">
        <v>66</v>
      </c>
      <c r="D416" s="70"/>
      <c r="E416" s="70"/>
      <c r="F416" s="70"/>
    </row>
    <row r="417" spans="1:6" ht="15.6">
      <c r="A417" s="145"/>
      <c r="B417" s="159"/>
      <c r="C417" s="67" t="s">
        <v>11</v>
      </c>
      <c r="D417" s="70"/>
      <c r="E417" s="70"/>
      <c r="F417" s="70"/>
    </row>
    <row r="418" spans="1:6" ht="15.6">
      <c r="A418" s="146"/>
      <c r="B418" s="159"/>
      <c r="C418" s="67" t="s">
        <v>22</v>
      </c>
      <c r="D418" s="70"/>
      <c r="E418" s="70"/>
      <c r="F418" s="70"/>
    </row>
    <row r="419" spans="1:6" ht="15.6">
      <c r="A419" s="131" t="s">
        <v>246</v>
      </c>
      <c r="B419" s="149" t="s">
        <v>125</v>
      </c>
      <c r="C419" s="21" t="s">
        <v>12</v>
      </c>
      <c r="D419" s="69">
        <f>D421+D422</f>
        <v>16975.39</v>
      </c>
      <c r="E419" s="69">
        <v>16952.149999999998</v>
      </c>
      <c r="F419" s="69">
        <f>F421+F422</f>
        <v>16952.149999999998</v>
      </c>
    </row>
    <row r="420" spans="1:6" ht="15.6">
      <c r="A420" s="131"/>
      <c r="B420" s="149"/>
      <c r="C420" s="13" t="s">
        <v>21</v>
      </c>
      <c r="D420" s="69"/>
      <c r="E420" s="69"/>
      <c r="F420" s="69"/>
    </row>
    <row r="421" spans="1:6" ht="15.6">
      <c r="A421" s="131"/>
      <c r="B421" s="149"/>
      <c r="C421" s="14" t="s">
        <v>9</v>
      </c>
      <c r="D421" s="69">
        <v>1322.94</v>
      </c>
      <c r="E421" s="69">
        <v>1322.94</v>
      </c>
      <c r="F421" s="69">
        <v>1322.94</v>
      </c>
    </row>
    <row r="422" spans="1:6" ht="15.6">
      <c r="A422" s="131"/>
      <c r="B422" s="149"/>
      <c r="C422" s="14" t="s">
        <v>10</v>
      </c>
      <c r="D422" s="69">
        <v>15652.45</v>
      </c>
      <c r="E422" s="69">
        <v>15629.21</v>
      </c>
      <c r="F422" s="69">
        <v>15629.21</v>
      </c>
    </row>
    <row r="423" spans="1:6" ht="15.6">
      <c r="A423" s="131"/>
      <c r="B423" s="149"/>
      <c r="C423" s="15" t="s">
        <v>66</v>
      </c>
      <c r="D423" s="69"/>
      <c r="E423" s="69"/>
      <c r="F423" s="69"/>
    </row>
    <row r="424" spans="1:6" ht="15.6">
      <c r="A424" s="131"/>
      <c r="B424" s="149"/>
      <c r="C424" s="14" t="s">
        <v>11</v>
      </c>
      <c r="D424" s="69"/>
      <c r="E424" s="69"/>
      <c r="F424" s="69"/>
    </row>
    <row r="425" spans="1:6" ht="15.6">
      <c r="A425" s="131"/>
      <c r="B425" s="149"/>
      <c r="C425" s="14" t="s">
        <v>22</v>
      </c>
      <c r="D425" s="69"/>
      <c r="E425" s="69"/>
      <c r="F425" s="69"/>
    </row>
    <row r="426" spans="1:6" ht="15.6">
      <c r="A426" s="131" t="s">
        <v>247</v>
      </c>
      <c r="B426" s="149" t="s">
        <v>126</v>
      </c>
      <c r="C426" s="21" t="s">
        <v>12</v>
      </c>
      <c r="D426" s="69">
        <v>1167</v>
      </c>
      <c r="E426" s="69">
        <v>1167</v>
      </c>
      <c r="F426" s="69">
        <v>1167</v>
      </c>
    </row>
    <row r="427" spans="1:6" ht="15.6">
      <c r="A427" s="131"/>
      <c r="B427" s="149"/>
      <c r="C427" s="13" t="s">
        <v>21</v>
      </c>
      <c r="D427" s="69"/>
      <c r="E427" s="69"/>
      <c r="F427" s="69"/>
    </row>
    <row r="428" spans="1:6" ht="15.6">
      <c r="A428" s="131"/>
      <c r="B428" s="149"/>
      <c r="C428" s="14" t="s">
        <v>9</v>
      </c>
      <c r="D428" s="69"/>
      <c r="E428" s="69"/>
      <c r="F428" s="69"/>
    </row>
    <row r="429" spans="1:6" ht="15.6">
      <c r="A429" s="131"/>
      <c r="B429" s="149"/>
      <c r="C429" s="14" t="s">
        <v>10</v>
      </c>
      <c r="D429" s="69">
        <v>1167</v>
      </c>
      <c r="E429" s="69">
        <v>1167</v>
      </c>
      <c r="F429" s="69">
        <v>1167</v>
      </c>
    </row>
    <row r="430" spans="1:6" ht="15.6">
      <c r="A430" s="131"/>
      <c r="B430" s="149"/>
      <c r="C430" s="15" t="s">
        <v>66</v>
      </c>
      <c r="D430" s="69"/>
      <c r="E430" s="69"/>
      <c r="F430" s="69"/>
    </row>
    <row r="431" spans="1:6" ht="15.6">
      <c r="A431" s="131"/>
      <c r="B431" s="149"/>
      <c r="C431" s="14" t="s">
        <v>11</v>
      </c>
      <c r="D431" s="69"/>
      <c r="E431" s="69"/>
      <c r="F431" s="69"/>
    </row>
    <row r="432" spans="1:6" ht="15.6">
      <c r="A432" s="131"/>
      <c r="B432" s="149"/>
      <c r="C432" s="14" t="s">
        <v>22</v>
      </c>
      <c r="D432" s="69"/>
      <c r="E432" s="69"/>
      <c r="F432" s="69"/>
    </row>
    <row r="433" spans="1:6" ht="15.6">
      <c r="A433" s="131" t="s">
        <v>247</v>
      </c>
      <c r="B433" s="149" t="s">
        <v>127</v>
      </c>
      <c r="C433" s="21" t="s">
        <v>12</v>
      </c>
      <c r="D433" s="69"/>
      <c r="E433" s="69"/>
      <c r="F433" s="69"/>
    </row>
    <row r="434" spans="1:6" ht="15.6">
      <c r="A434" s="131"/>
      <c r="B434" s="149"/>
      <c r="C434" s="13" t="s">
        <v>21</v>
      </c>
      <c r="D434" s="69"/>
      <c r="E434" s="69"/>
      <c r="F434" s="69"/>
    </row>
    <row r="435" spans="1:6" ht="15.6">
      <c r="A435" s="131"/>
      <c r="B435" s="149"/>
      <c r="C435" s="14" t="s">
        <v>9</v>
      </c>
      <c r="D435" s="69"/>
      <c r="E435" s="69"/>
      <c r="F435" s="69"/>
    </row>
    <row r="436" spans="1:6" ht="15.6">
      <c r="A436" s="131"/>
      <c r="B436" s="149"/>
      <c r="C436" s="14" t="s">
        <v>10</v>
      </c>
      <c r="D436" s="69"/>
      <c r="E436" s="69"/>
      <c r="F436" s="69"/>
    </row>
    <row r="437" spans="1:6" ht="15.6">
      <c r="A437" s="131"/>
      <c r="B437" s="149"/>
      <c r="C437" s="15" t="s">
        <v>66</v>
      </c>
      <c r="D437" s="69"/>
      <c r="E437" s="69"/>
      <c r="F437" s="69"/>
    </row>
    <row r="438" spans="1:6" ht="15.6">
      <c r="A438" s="131"/>
      <c r="B438" s="149"/>
      <c r="C438" s="14" t="s">
        <v>11</v>
      </c>
      <c r="D438" s="69"/>
      <c r="E438" s="69"/>
      <c r="F438" s="69"/>
    </row>
    <row r="439" spans="1:6" ht="15.6">
      <c r="A439" s="131"/>
      <c r="B439" s="149"/>
      <c r="C439" s="14" t="s">
        <v>22</v>
      </c>
      <c r="D439" s="69"/>
      <c r="E439" s="69"/>
      <c r="F439" s="69"/>
    </row>
    <row r="440" spans="1:6" s="367" customFormat="1" ht="15" customHeight="1">
      <c r="A440" s="518" t="s">
        <v>30</v>
      </c>
      <c r="B440" s="519" t="s">
        <v>470</v>
      </c>
      <c r="C440" s="520" t="s">
        <v>12</v>
      </c>
      <c r="D440" s="521">
        <v>992631.4</v>
      </c>
      <c r="E440" s="522">
        <f>E441+E442+E443</f>
        <v>973191.92</v>
      </c>
      <c r="F440" s="522">
        <f>F441+F442+F443</f>
        <v>973191.92</v>
      </c>
    </row>
    <row r="441" spans="1:6" s="367" customFormat="1" ht="15.6">
      <c r="A441" s="518"/>
      <c r="B441" s="519"/>
      <c r="C441" s="523" t="s">
        <v>21</v>
      </c>
      <c r="D441" s="524">
        <v>36719.79</v>
      </c>
      <c r="E441" s="525">
        <f>E448+E651+E687+E744+E780+E809</f>
        <v>36719.800000000003</v>
      </c>
      <c r="F441" s="525">
        <f>F448+F651+F687+F744+F780+F809</f>
        <v>36719.800000000003</v>
      </c>
    </row>
    <row r="442" spans="1:6" s="366" customFormat="1" ht="15.6">
      <c r="A442" s="518"/>
      <c r="B442" s="519"/>
      <c r="C442" s="526" t="s">
        <v>9</v>
      </c>
      <c r="D442" s="524">
        <v>735294.36</v>
      </c>
      <c r="E442" s="525">
        <f t="shared" ref="E442:F443" si="5">E449+E652+E688+E745+E781+E810</f>
        <v>717655.18</v>
      </c>
      <c r="F442" s="525">
        <f t="shared" si="5"/>
        <v>717655.18</v>
      </c>
    </row>
    <row r="443" spans="1:6" s="366" customFormat="1" ht="15.6">
      <c r="A443" s="518"/>
      <c r="B443" s="519"/>
      <c r="C443" s="526" t="s">
        <v>10</v>
      </c>
      <c r="D443" s="524">
        <v>220617.25</v>
      </c>
      <c r="E443" s="525">
        <f t="shared" si="5"/>
        <v>218816.93999999997</v>
      </c>
      <c r="F443" s="525">
        <f t="shared" si="5"/>
        <v>218816.93999999997</v>
      </c>
    </row>
    <row r="444" spans="1:6" s="367" customFormat="1" ht="15.6">
      <c r="A444" s="518"/>
      <c r="B444" s="519"/>
      <c r="C444" s="527" t="s">
        <v>66</v>
      </c>
      <c r="D444" s="524"/>
      <c r="E444" s="524"/>
      <c r="F444" s="524"/>
    </row>
    <row r="445" spans="1:6" s="367" customFormat="1" ht="16.2">
      <c r="A445" s="518"/>
      <c r="B445" s="519"/>
      <c r="C445" s="526" t="s">
        <v>1560</v>
      </c>
      <c r="D445" s="524"/>
      <c r="E445" s="524"/>
      <c r="F445" s="524"/>
    </row>
    <row r="446" spans="1:6" s="367" customFormat="1" ht="15.6">
      <c r="A446" s="518"/>
      <c r="B446" s="519"/>
      <c r="C446" s="526" t="s">
        <v>22</v>
      </c>
      <c r="D446" s="524"/>
      <c r="E446" s="524"/>
      <c r="F446" s="524"/>
    </row>
    <row r="447" spans="1:6" ht="15.6">
      <c r="A447" s="450" t="s">
        <v>0</v>
      </c>
      <c r="B447" s="219"/>
      <c r="C447" s="21" t="s">
        <v>12</v>
      </c>
      <c r="D447" s="528">
        <f>D448+D449+D450</f>
        <v>921341.35000000009</v>
      </c>
      <c r="E447" s="528">
        <f>E448+E449+E450</f>
        <v>902582.91000000015</v>
      </c>
      <c r="F447" s="528">
        <f>F448+F449+F450</f>
        <v>902582.91000000015</v>
      </c>
    </row>
    <row r="448" spans="1:6" ht="15.75" customHeight="1">
      <c r="A448" s="451" t="s">
        <v>23</v>
      </c>
      <c r="B448" s="452" t="s">
        <v>1444</v>
      </c>
      <c r="C448" s="13" t="s">
        <v>21</v>
      </c>
      <c r="D448" s="341">
        <v>36719.79</v>
      </c>
      <c r="E448" s="528">
        <f t="shared" ref="E448:F450" si="6">E455+E511</f>
        <v>36719.800000000003</v>
      </c>
      <c r="F448" s="528">
        <f t="shared" si="6"/>
        <v>36719.800000000003</v>
      </c>
    </row>
    <row r="449" spans="1:6" ht="15.6">
      <c r="A449" s="451"/>
      <c r="B449" s="452"/>
      <c r="C449" s="529" t="s">
        <v>9</v>
      </c>
      <c r="D449" s="341">
        <v>708187.91</v>
      </c>
      <c r="E449" s="528">
        <f t="shared" si="6"/>
        <v>691080.20000000007</v>
      </c>
      <c r="F449" s="528">
        <f t="shared" si="6"/>
        <v>691080.20000000007</v>
      </c>
    </row>
    <row r="450" spans="1:6" ht="15.6">
      <c r="A450" s="451"/>
      <c r="B450" s="452"/>
      <c r="C450" s="529" t="s">
        <v>10</v>
      </c>
      <c r="D450" s="341">
        <v>176433.65</v>
      </c>
      <c r="E450" s="528">
        <f t="shared" si="6"/>
        <v>174782.90999999997</v>
      </c>
      <c r="F450" s="528">
        <f t="shared" si="6"/>
        <v>174782.90999999997</v>
      </c>
    </row>
    <row r="451" spans="1:6" ht="15.6">
      <c r="A451" s="451"/>
      <c r="B451" s="452"/>
      <c r="C451" s="15" t="s">
        <v>66</v>
      </c>
      <c r="E451" s="528"/>
      <c r="F451" s="528"/>
    </row>
    <row r="452" spans="1:6" ht="15.6">
      <c r="A452" s="451"/>
      <c r="B452" s="452"/>
      <c r="C452" s="529" t="s">
        <v>11</v>
      </c>
      <c r="D452" s="341"/>
      <c r="E452" s="341"/>
      <c r="F452" s="341"/>
    </row>
    <row r="453" spans="1:6" ht="15.6">
      <c r="A453" s="451"/>
      <c r="B453" s="452"/>
      <c r="C453" s="529" t="s">
        <v>22</v>
      </c>
      <c r="D453" s="341"/>
      <c r="E453" s="341"/>
      <c r="F453" s="341"/>
    </row>
    <row r="454" spans="1:6" ht="15.75" customHeight="1">
      <c r="A454" s="450" t="s">
        <v>0</v>
      </c>
      <c r="B454" s="219"/>
      <c r="C454" s="21" t="s">
        <v>12</v>
      </c>
      <c r="D454" s="528">
        <f>D456+D457</f>
        <v>195559.5</v>
      </c>
      <c r="E454" s="528">
        <f>E456+E457</f>
        <v>193845.21</v>
      </c>
      <c r="F454" s="528">
        <f>F456+F457</f>
        <v>193845.21</v>
      </c>
    </row>
    <row r="455" spans="1:6" ht="15.75" customHeight="1">
      <c r="A455" s="209" t="s">
        <v>603</v>
      </c>
      <c r="B455" s="460" t="s">
        <v>1454</v>
      </c>
      <c r="C455" s="13" t="s">
        <v>21</v>
      </c>
      <c r="D455" s="341"/>
      <c r="E455" s="528"/>
      <c r="F455" s="528"/>
    </row>
    <row r="456" spans="1:6" ht="15.6">
      <c r="A456" s="211"/>
      <c r="B456" s="460"/>
      <c r="C456" s="529" t="s">
        <v>9</v>
      </c>
      <c r="D456" s="341">
        <v>114887.85</v>
      </c>
      <c r="E456" s="341" t="s">
        <v>1561</v>
      </c>
      <c r="F456" s="341" t="s">
        <v>1561</v>
      </c>
    </row>
    <row r="457" spans="1:6" ht="15.6">
      <c r="A457" s="211"/>
      <c r="B457" s="460"/>
      <c r="C457" s="529" t="s">
        <v>10</v>
      </c>
      <c r="D457" s="341">
        <v>80671.649999999994</v>
      </c>
      <c r="E457" s="341" t="s">
        <v>1562</v>
      </c>
      <c r="F457" s="341" t="s">
        <v>1562</v>
      </c>
    </row>
    <row r="458" spans="1:6" ht="15.6">
      <c r="A458" s="211"/>
      <c r="B458" s="460"/>
      <c r="C458" s="15" t="s">
        <v>66</v>
      </c>
      <c r="D458" s="341"/>
      <c r="E458" s="341"/>
      <c r="F458" s="341"/>
    </row>
    <row r="459" spans="1:6" ht="15.6">
      <c r="A459" s="211"/>
      <c r="B459" s="460"/>
      <c r="C459" s="529" t="s">
        <v>11</v>
      </c>
      <c r="D459" s="341"/>
      <c r="E459" s="341"/>
      <c r="F459" s="341"/>
    </row>
    <row r="460" spans="1:6" ht="15.6">
      <c r="A460" s="211"/>
      <c r="B460" s="460"/>
      <c r="C460" s="529" t="s">
        <v>22</v>
      </c>
      <c r="D460" s="341"/>
      <c r="E460" s="341"/>
      <c r="F460" s="341"/>
    </row>
    <row r="461" spans="1:6" ht="15.75" customHeight="1">
      <c r="A461" s="209" t="s">
        <v>1457</v>
      </c>
      <c r="B461" s="460" t="s">
        <v>485</v>
      </c>
      <c r="C461" s="21" t="s">
        <v>12</v>
      </c>
      <c r="D461" s="341"/>
      <c r="E461" s="341"/>
      <c r="F461" s="341"/>
    </row>
    <row r="462" spans="1:6" ht="15.6">
      <c r="A462" s="211"/>
      <c r="B462" s="460"/>
      <c r="C462" s="13" t="s">
        <v>21</v>
      </c>
      <c r="D462" s="341"/>
      <c r="E462" s="341"/>
      <c r="F462" s="341"/>
    </row>
    <row r="463" spans="1:6" ht="15.6">
      <c r="A463" s="211"/>
      <c r="B463" s="460"/>
      <c r="C463" s="529" t="s">
        <v>9</v>
      </c>
      <c r="D463" s="341"/>
      <c r="E463" s="341"/>
      <c r="F463" s="341"/>
    </row>
    <row r="464" spans="1:6" ht="15.6">
      <c r="A464" s="211"/>
      <c r="B464" s="460"/>
      <c r="C464" s="529" t="s">
        <v>10</v>
      </c>
      <c r="D464" s="341"/>
      <c r="E464" s="341"/>
      <c r="F464" s="341"/>
    </row>
    <row r="465" spans="1:6" ht="15.6">
      <c r="A465" s="211"/>
      <c r="B465" s="460"/>
      <c r="C465" s="15" t="s">
        <v>66</v>
      </c>
      <c r="D465" s="341"/>
      <c r="E465" s="341"/>
      <c r="F465" s="341"/>
    </row>
    <row r="466" spans="1:6" ht="15.6">
      <c r="A466" s="211"/>
      <c r="B466" s="460"/>
      <c r="C466" s="529" t="s">
        <v>11</v>
      </c>
      <c r="D466" s="341"/>
      <c r="E466" s="341"/>
      <c r="F466" s="341"/>
    </row>
    <row r="467" spans="1:6" ht="15.6">
      <c r="A467" s="215"/>
      <c r="B467" s="460"/>
      <c r="C467" s="529" t="s">
        <v>22</v>
      </c>
      <c r="D467" s="341"/>
      <c r="E467" s="341"/>
      <c r="F467" s="341"/>
    </row>
    <row r="468" spans="1:6" ht="15.6">
      <c r="A468" s="209" t="s">
        <v>1458</v>
      </c>
      <c r="B468" s="210" t="s">
        <v>487</v>
      </c>
      <c r="C468" s="21" t="s">
        <v>12</v>
      </c>
      <c r="D468" s="341"/>
      <c r="E468" s="341"/>
      <c r="F468" s="341"/>
    </row>
    <row r="469" spans="1:6" ht="15.6">
      <c r="A469" s="211"/>
      <c r="B469" s="212"/>
      <c r="C469" s="13" t="s">
        <v>21</v>
      </c>
      <c r="D469" s="341"/>
      <c r="E469" s="341"/>
      <c r="F469" s="341"/>
    </row>
    <row r="470" spans="1:6" ht="15.6">
      <c r="A470" s="211"/>
      <c r="B470" s="212"/>
      <c r="C470" s="529" t="s">
        <v>9</v>
      </c>
      <c r="D470" s="341"/>
      <c r="E470" s="341"/>
      <c r="F470" s="341"/>
    </row>
    <row r="471" spans="1:6" ht="15.6">
      <c r="A471" s="211"/>
      <c r="B471" s="212"/>
      <c r="C471" s="529" t="s">
        <v>10</v>
      </c>
      <c r="D471" s="341"/>
      <c r="E471" s="341"/>
      <c r="F471" s="341"/>
    </row>
    <row r="472" spans="1:6" ht="15.6">
      <c r="A472" s="211"/>
      <c r="B472" s="212"/>
      <c r="C472" s="15" t="s">
        <v>66</v>
      </c>
      <c r="D472" s="341"/>
      <c r="E472" s="341"/>
      <c r="F472" s="341"/>
    </row>
    <row r="473" spans="1:6" ht="15.6">
      <c r="A473" s="211"/>
      <c r="B473" s="212"/>
      <c r="C473" s="529" t="s">
        <v>11</v>
      </c>
      <c r="D473" s="341"/>
      <c r="E473" s="341"/>
      <c r="F473" s="341"/>
    </row>
    <row r="474" spans="1:6" ht="15.6">
      <c r="A474" s="215"/>
      <c r="B474" s="216"/>
      <c r="C474" s="529" t="s">
        <v>22</v>
      </c>
      <c r="D474" s="341"/>
      <c r="E474" s="341"/>
      <c r="F474" s="341"/>
    </row>
    <row r="475" spans="1:6" ht="15.75" customHeight="1">
      <c r="A475" s="209" t="s">
        <v>1459</v>
      </c>
      <c r="B475" s="460" t="s">
        <v>489</v>
      </c>
      <c r="C475" s="21" t="s">
        <v>12</v>
      </c>
      <c r="D475" s="341"/>
      <c r="E475" s="341"/>
      <c r="F475" s="341"/>
    </row>
    <row r="476" spans="1:6" ht="15.75" customHeight="1">
      <c r="A476" s="211"/>
      <c r="B476" s="460"/>
      <c r="C476" s="13" t="s">
        <v>21</v>
      </c>
      <c r="D476" s="341"/>
      <c r="E476" s="341"/>
      <c r="F476" s="341"/>
    </row>
    <row r="477" spans="1:6" ht="15.6">
      <c r="A477" s="211"/>
      <c r="B477" s="460"/>
      <c r="C477" s="529" t="s">
        <v>9</v>
      </c>
      <c r="D477" s="341"/>
      <c r="E477" s="341"/>
      <c r="F477" s="341"/>
    </row>
    <row r="478" spans="1:6" ht="15.6">
      <c r="A478" s="211"/>
      <c r="B478" s="460"/>
      <c r="C478" s="529" t="s">
        <v>10</v>
      </c>
      <c r="D478" s="341"/>
      <c r="E478" s="341"/>
      <c r="F478" s="341"/>
    </row>
    <row r="479" spans="1:6" ht="15.6">
      <c r="A479" s="211"/>
      <c r="B479" s="460"/>
      <c r="C479" s="15" t="s">
        <v>66</v>
      </c>
      <c r="D479" s="341"/>
      <c r="E479" s="341"/>
      <c r="F479" s="341"/>
    </row>
    <row r="480" spans="1:6" ht="15.6">
      <c r="A480" s="211"/>
      <c r="B480" s="460"/>
      <c r="C480" s="529" t="s">
        <v>11</v>
      </c>
      <c r="D480" s="341"/>
      <c r="E480" s="341"/>
      <c r="F480" s="341"/>
    </row>
    <row r="481" spans="1:6" ht="15.6">
      <c r="A481" s="215"/>
      <c r="B481" s="460"/>
      <c r="C481" s="529" t="s">
        <v>22</v>
      </c>
      <c r="D481" s="341"/>
      <c r="E481" s="341"/>
      <c r="F481" s="341"/>
    </row>
    <row r="482" spans="1:6" ht="15.75" customHeight="1">
      <c r="A482" s="209" t="s">
        <v>1460</v>
      </c>
      <c r="B482" s="460" t="s">
        <v>491</v>
      </c>
      <c r="C482" s="21" t="s">
        <v>12</v>
      </c>
      <c r="D482" s="341"/>
      <c r="E482" s="341"/>
      <c r="F482" s="341"/>
    </row>
    <row r="483" spans="1:6" ht="15.6">
      <c r="A483" s="211"/>
      <c r="B483" s="460"/>
      <c r="C483" s="13" t="s">
        <v>21</v>
      </c>
      <c r="D483" s="341"/>
      <c r="E483" s="341"/>
      <c r="F483" s="341"/>
    </row>
    <row r="484" spans="1:6" ht="15.75" customHeight="1">
      <c r="A484" s="211"/>
      <c r="B484" s="460"/>
      <c r="C484" s="529" t="s">
        <v>9</v>
      </c>
      <c r="D484" s="341"/>
      <c r="E484" s="341"/>
      <c r="F484" s="341"/>
    </row>
    <row r="485" spans="1:6" ht="15.6">
      <c r="A485" s="211"/>
      <c r="B485" s="460"/>
      <c r="C485" s="529" t="s">
        <v>10</v>
      </c>
      <c r="D485" s="341"/>
      <c r="E485" s="341"/>
      <c r="F485" s="341"/>
    </row>
    <row r="486" spans="1:6" ht="15.6">
      <c r="A486" s="211"/>
      <c r="B486" s="460"/>
      <c r="C486" s="15" t="s">
        <v>66</v>
      </c>
      <c r="D486" s="341"/>
      <c r="E486" s="341"/>
      <c r="F486" s="341"/>
    </row>
    <row r="487" spans="1:6" ht="15.6">
      <c r="A487" s="211"/>
      <c r="B487" s="460"/>
      <c r="C487" s="529" t="s">
        <v>11</v>
      </c>
      <c r="D487" s="341"/>
      <c r="E487" s="341"/>
      <c r="F487" s="341"/>
    </row>
    <row r="488" spans="1:6" ht="15.6">
      <c r="A488" s="215"/>
      <c r="B488" s="460"/>
      <c r="C488" s="529" t="s">
        <v>22</v>
      </c>
      <c r="D488" s="341"/>
      <c r="E488" s="341"/>
      <c r="F488" s="341"/>
    </row>
    <row r="489" spans="1:6" ht="15.75" customHeight="1">
      <c r="A489" s="209" t="s">
        <v>1461</v>
      </c>
      <c r="B489" s="460" t="s">
        <v>493</v>
      </c>
      <c r="C489" s="21" t="s">
        <v>12</v>
      </c>
      <c r="D489" s="341"/>
      <c r="E489" s="341"/>
      <c r="F489" s="341"/>
    </row>
    <row r="490" spans="1:6" ht="15.6">
      <c r="A490" s="211"/>
      <c r="B490" s="460"/>
      <c r="C490" s="13" t="s">
        <v>21</v>
      </c>
      <c r="D490" s="341"/>
      <c r="E490" s="341"/>
      <c r="F490" s="341"/>
    </row>
    <row r="491" spans="1:6" ht="15.75" customHeight="1">
      <c r="A491" s="211"/>
      <c r="B491" s="460"/>
      <c r="C491" s="529" t="s">
        <v>9</v>
      </c>
      <c r="D491" s="341"/>
      <c r="E491" s="341"/>
      <c r="F491" s="341"/>
    </row>
    <row r="492" spans="1:6" ht="15.6">
      <c r="A492" s="211"/>
      <c r="B492" s="460"/>
      <c r="C492" s="529" t="s">
        <v>10</v>
      </c>
      <c r="D492" s="341"/>
      <c r="E492" s="341"/>
      <c r="F492" s="341"/>
    </row>
    <row r="493" spans="1:6" ht="15.6">
      <c r="A493" s="211"/>
      <c r="B493" s="460"/>
      <c r="C493" s="15" t="s">
        <v>66</v>
      </c>
      <c r="D493" s="341"/>
      <c r="E493" s="341"/>
      <c r="F493" s="341"/>
    </row>
    <row r="494" spans="1:6" ht="15.6">
      <c r="A494" s="211"/>
      <c r="B494" s="460"/>
      <c r="C494" s="529" t="s">
        <v>11</v>
      </c>
      <c r="D494" s="341"/>
      <c r="E494" s="341"/>
      <c r="F494" s="341"/>
    </row>
    <row r="495" spans="1:6" ht="15.6">
      <c r="A495" s="215"/>
      <c r="B495" s="460"/>
      <c r="C495" s="529" t="s">
        <v>22</v>
      </c>
      <c r="D495" s="341"/>
      <c r="E495" s="341"/>
      <c r="F495" s="341"/>
    </row>
    <row r="496" spans="1:6" ht="15.75" customHeight="1">
      <c r="A496" s="209" t="s">
        <v>1462</v>
      </c>
      <c r="B496" s="460" t="s">
        <v>495</v>
      </c>
      <c r="C496" s="21" t="s">
        <v>12</v>
      </c>
      <c r="D496" s="341">
        <v>42.4</v>
      </c>
      <c r="E496" s="341" t="s">
        <v>1463</v>
      </c>
      <c r="F496" s="341" t="s">
        <v>1463</v>
      </c>
    </row>
    <row r="497" spans="1:9" ht="15.6">
      <c r="A497" s="211"/>
      <c r="B497" s="460"/>
      <c r="C497" s="13" t="s">
        <v>21</v>
      </c>
      <c r="D497" s="341"/>
      <c r="E497" s="341"/>
      <c r="F497" s="341"/>
    </row>
    <row r="498" spans="1:9" ht="15.6">
      <c r="A498" s="211"/>
      <c r="B498" s="460"/>
      <c r="C498" s="529" t="s">
        <v>9</v>
      </c>
      <c r="D498" s="341">
        <v>6.6</v>
      </c>
      <c r="E498" s="341" t="s">
        <v>497</v>
      </c>
      <c r="F498" s="341" t="s">
        <v>497</v>
      </c>
    </row>
    <row r="499" spans="1:9" ht="15.6">
      <c r="A499" s="211"/>
      <c r="B499" s="460"/>
      <c r="C499" s="529" t="s">
        <v>10</v>
      </c>
      <c r="D499" s="341">
        <v>35.799999999999997</v>
      </c>
      <c r="E499" s="341" t="s">
        <v>496</v>
      </c>
      <c r="F499" s="341" t="s">
        <v>496</v>
      </c>
    </row>
    <row r="500" spans="1:9" ht="15.6">
      <c r="A500" s="211"/>
      <c r="B500" s="460"/>
      <c r="C500" s="15" t="s">
        <v>66</v>
      </c>
      <c r="D500" s="224"/>
      <c r="E500" s="224"/>
      <c r="F500" s="530"/>
      <c r="I500" s="531"/>
    </row>
    <row r="501" spans="1:9" ht="15.6">
      <c r="A501" s="211"/>
      <c r="B501" s="460"/>
      <c r="C501" s="529" t="s">
        <v>11</v>
      </c>
      <c r="D501" s="224"/>
      <c r="E501" s="224"/>
      <c r="F501" s="530"/>
      <c r="I501" s="531"/>
    </row>
    <row r="502" spans="1:9" ht="15.6">
      <c r="A502" s="211"/>
      <c r="B502" s="460"/>
      <c r="C502" s="529" t="s">
        <v>22</v>
      </c>
      <c r="D502" s="224"/>
      <c r="E502" s="224"/>
      <c r="F502" s="530"/>
      <c r="I502" s="531"/>
    </row>
    <row r="503" spans="1:9">
      <c r="A503" s="209" t="s">
        <v>1464</v>
      </c>
      <c r="B503" s="460" t="s">
        <v>1465</v>
      </c>
      <c r="C503" s="21" t="s">
        <v>12</v>
      </c>
      <c r="D503" s="224"/>
      <c r="E503" s="224"/>
      <c r="F503" s="530"/>
    </row>
    <row r="504" spans="1:9">
      <c r="A504" s="211"/>
      <c r="B504" s="460"/>
      <c r="C504" s="13" t="s">
        <v>21</v>
      </c>
      <c r="D504" s="224"/>
      <c r="E504" s="224"/>
      <c r="F504" s="530"/>
    </row>
    <row r="505" spans="1:9">
      <c r="A505" s="211"/>
      <c r="B505" s="460"/>
      <c r="C505" s="529" t="s">
        <v>9</v>
      </c>
      <c r="D505" s="224"/>
      <c r="E505" s="224"/>
      <c r="F505" s="530"/>
    </row>
    <row r="506" spans="1:9">
      <c r="A506" s="211"/>
      <c r="B506" s="460"/>
      <c r="C506" s="529" t="s">
        <v>10</v>
      </c>
      <c r="D506" s="530"/>
      <c r="E506" s="224"/>
      <c r="F506" s="530"/>
    </row>
    <row r="507" spans="1:9">
      <c r="A507" s="211"/>
      <c r="B507" s="460"/>
      <c r="C507" s="15" t="s">
        <v>66</v>
      </c>
      <c r="D507" s="530"/>
      <c r="E507" s="224"/>
      <c r="F507" s="530"/>
    </row>
    <row r="508" spans="1:9">
      <c r="A508" s="211"/>
      <c r="B508" s="460"/>
      <c r="C508" s="529" t="s">
        <v>11</v>
      </c>
      <c r="D508" s="530"/>
      <c r="E508" s="224"/>
      <c r="F508" s="530"/>
    </row>
    <row r="509" spans="1:9">
      <c r="A509" s="215"/>
      <c r="B509" s="460"/>
      <c r="C509" s="529" t="s">
        <v>22</v>
      </c>
      <c r="D509" s="530"/>
      <c r="E509" s="224"/>
      <c r="F509" s="530"/>
    </row>
    <row r="510" spans="1:9">
      <c r="A510" s="209" t="s">
        <v>607</v>
      </c>
      <c r="B510" s="210" t="s">
        <v>1466</v>
      </c>
      <c r="C510" s="21" t="s">
        <v>12</v>
      </c>
      <c r="D510" s="530">
        <v>725781.85000000009</v>
      </c>
      <c r="E510" s="532">
        <f>E511+E512+E513</f>
        <v>708737.70000000007</v>
      </c>
      <c r="F510" s="533">
        <f>F511+F512+F513</f>
        <v>708737.70000000007</v>
      </c>
    </row>
    <row r="511" spans="1:9">
      <c r="A511" s="211"/>
      <c r="B511" s="212"/>
      <c r="C511" s="13" t="s">
        <v>21</v>
      </c>
      <c r="D511" s="530">
        <v>36719.79</v>
      </c>
      <c r="E511" s="532">
        <f>33021.5+3698.3</f>
        <v>36719.800000000003</v>
      </c>
      <c r="F511" s="533">
        <f>33021.5+3698.3</f>
        <v>36719.800000000003</v>
      </c>
    </row>
    <row r="512" spans="1:9">
      <c r="A512" s="211"/>
      <c r="B512" s="212"/>
      <c r="C512" s="529" t="s">
        <v>9</v>
      </c>
      <c r="D512" s="530">
        <v>593300.06000000006</v>
      </c>
      <c r="E512" s="532">
        <f>305+334126.3+241761+439</f>
        <v>576631.30000000005</v>
      </c>
      <c r="F512" s="533">
        <f>305+334126.3+241761+439</f>
        <v>576631.30000000005</v>
      </c>
    </row>
    <row r="513" spans="1:6">
      <c r="A513" s="211"/>
      <c r="B513" s="212"/>
      <c r="C513" s="529" t="s">
        <v>10</v>
      </c>
      <c r="D513" s="530">
        <v>95762</v>
      </c>
      <c r="E513" s="532">
        <f>88524.2+6064.2+71+727.2</f>
        <v>95386.599999999991</v>
      </c>
      <c r="F513" s="533">
        <f>88524.2+6064.2+71+727.2</f>
        <v>95386.599999999991</v>
      </c>
    </row>
    <row r="514" spans="1:6">
      <c r="A514" s="211"/>
      <c r="B514" s="212"/>
      <c r="C514" s="15" t="s">
        <v>66</v>
      </c>
      <c r="D514" s="530"/>
      <c r="E514" s="224"/>
      <c r="F514" s="530"/>
    </row>
    <row r="515" spans="1:6">
      <c r="A515" s="211"/>
      <c r="B515" s="212"/>
      <c r="C515" s="529" t="s">
        <v>11</v>
      </c>
      <c r="D515" s="530"/>
      <c r="E515" s="224"/>
      <c r="F515" s="530"/>
    </row>
    <row r="516" spans="1:6">
      <c r="A516" s="211"/>
      <c r="B516" s="212"/>
      <c r="C516" s="529" t="s">
        <v>22</v>
      </c>
      <c r="D516" s="530"/>
      <c r="E516" s="224"/>
      <c r="F516" s="530"/>
    </row>
    <row r="517" spans="1:6">
      <c r="A517" s="209" t="s">
        <v>1470</v>
      </c>
      <c r="B517" s="210" t="s">
        <v>537</v>
      </c>
      <c r="C517" s="21" t="s">
        <v>12</v>
      </c>
      <c r="D517" s="530"/>
      <c r="E517" s="224"/>
      <c r="F517" s="530"/>
    </row>
    <row r="518" spans="1:6">
      <c r="A518" s="211"/>
      <c r="B518" s="212"/>
      <c r="C518" s="13" t="s">
        <v>21</v>
      </c>
      <c r="D518" s="530"/>
      <c r="E518" s="224"/>
      <c r="F518" s="530"/>
    </row>
    <row r="519" spans="1:6">
      <c r="A519" s="211"/>
      <c r="B519" s="212"/>
      <c r="C519" s="529" t="s">
        <v>9</v>
      </c>
      <c r="D519" s="530"/>
      <c r="E519" s="224"/>
      <c r="F519" s="530"/>
    </row>
    <row r="520" spans="1:6">
      <c r="A520" s="211"/>
      <c r="B520" s="212"/>
      <c r="C520" s="529" t="s">
        <v>10</v>
      </c>
      <c r="D520" s="530"/>
      <c r="E520" s="224"/>
      <c r="F520" s="530"/>
    </row>
    <row r="521" spans="1:6">
      <c r="A521" s="211"/>
      <c r="B521" s="212"/>
      <c r="C521" s="15" t="s">
        <v>66</v>
      </c>
      <c r="D521" s="530"/>
      <c r="E521" s="224"/>
      <c r="F521" s="530"/>
    </row>
    <row r="522" spans="1:6">
      <c r="A522" s="211"/>
      <c r="B522" s="212"/>
      <c r="C522" s="529" t="s">
        <v>11</v>
      </c>
      <c r="D522" s="530"/>
      <c r="E522" s="224"/>
      <c r="F522" s="530"/>
    </row>
    <row r="523" spans="1:6">
      <c r="A523" s="215"/>
      <c r="B523" s="216"/>
      <c r="C523" s="529" t="s">
        <v>22</v>
      </c>
      <c r="D523" s="530"/>
      <c r="E523" s="224"/>
      <c r="F523" s="530"/>
    </row>
    <row r="524" spans="1:6">
      <c r="A524" s="209" t="s">
        <v>1472</v>
      </c>
      <c r="B524" s="210" t="s">
        <v>539</v>
      </c>
      <c r="C524" s="21" t="s">
        <v>12</v>
      </c>
      <c r="D524" s="530">
        <v>18070.7</v>
      </c>
      <c r="E524" s="530">
        <v>18070.7</v>
      </c>
      <c r="F524" s="530">
        <v>18070.7</v>
      </c>
    </row>
    <row r="525" spans="1:6">
      <c r="A525" s="211"/>
      <c r="B525" s="212"/>
      <c r="C525" s="13" t="s">
        <v>21</v>
      </c>
      <c r="D525" s="530">
        <v>18070.7</v>
      </c>
      <c r="E525" s="530">
        <v>18070.7</v>
      </c>
      <c r="F525" s="530">
        <v>18070.7</v>
      </c>
    </row>
    <row r="526" spans="1:6">
      <c r="A526" s="211"/>
      <c r="B526" s="212"/>
      <c r="C526" s="529" t="s">
        <v>9</v>
      </c>
      <c r="D526" s="530"/>
      <c r="E526" s="224"/>
      <c r="F526" s="530"/>
    </row>
    <row r="527" spans="1:6">
      <c r="A527" s="211"/>
      <c r="B527" s="212"/>
      <c r="C527" s="529" t="s">
        <v>10</v>
      </c>
      <c r="D527" s="530"/>
      <c r="E527" s="224"/>
      <c r="F527" s="530"/>
    </row>
    <row r="528" spans="1:6">
      <c r="A528" s="211"/>
      <c r="B528" s="212"/>
      <c r="C528" s="15" t="s">
        <v>66</v>
      </c>
      <c r="D528" s="530"/>
      <c r="E528" s="224"/>
      <c r="F528" s="530"/>
    </row>
    <row r="529" spans="1:6">
      <c r="A529" s="211"/>
      <c r="B529" s="212"/>
      <c r="C529" s="529" t="s">
        <v>11</v>
      </c>
      <c r="D529" s="530"/>
      <c r="E529" s="224"/>
      <c r="F529" s="530"/>
    </row>
    <row r="530" spans="1:6">
      <c r="A530" s="215"/>
      <c r="B530" s="216"/>
      <c r="C530" s="529" t="s">
        <v>22</v>
      </c>
      <c r="D530" s="530"/>
      <c r="E530" s="224"/>
      <c r="F530" s="530"/>
    </row>
    <row r="531" spans="1:6">
      <c r="A531" s="209" t="s">
        <v>1474</v>
      </c>
      <c r="B531" s="460" t="s">
        <v>548</v>
      </c>
      <c r="C531" s="21" t="s">
        <v>12</v>
      </c>
      <c r="D531" s="530"/>
      <c r="E531" s="224"/>
      <c r="F531" s="530"/>
    </row>
    <row r="532" spans="1:6">
      <c r="A532" s="211"/>
      <c r="B532" s="460"/>
      <c r="C532" s="13" t="s">
        <v>21</v>
      </c>
      <c r="D532" s="530"/>
      <c r="E532" s="224"/>
      <c r="F532" s="530"/>
    </row>
    <row r="533" spans="1:6">
      <c r="A533" s="211"/>
      <c r="B533" s="460"/>
      <c r="C533" s="529" t="s">
        <v>9</v>
      </c>
      <c r="D533" s="530"/>
      <c r="E533" s="224"/>
      <c r="F533" s="530"/>
    </row>
    <row r="534" spans="1:6">
      <c r="A534" s="211"/>
      <c r="B534" s="460"/>
      <c r="C534" s="529" t="s">
        <v>10</v>
      </c>
      <c r="D534" s="530"/>
      <c r="E534" s="224"/>
      <c r="F534" s="530"/>
    </row>
    <row r="535" spans="1:6">
      <c r="A535" s="211"/>
      <c r="B535" s="460"/>
      <c r="C535" s="15" t="s">
        <v>66</v>
      </c>
      <c r="D535" s="530"/>
      <c r="E535" s="224"/>
      <c r="F535" s="530"/>
    </row>
    <row r="536" spans="1:6">
      <c r="A536" s="211"/>
      <c r="B536" s="460"/>
      <c r="C536" s="529" t="s">
        <v>11</v>
      </c>
      <c r="D536" s="530"/>
      <c r="E536" s="224"/>
      <c r="F536" s="530"/>
    </row>
    <row r="537" spans="1:6">
      <c r="A537" s="215"/>
      <c r="B537" s="460"/>
      <c r="C537" s="529" t="s">
        <v>22</v>
      </c>
      <c r="D537" s="530"/>
      <c r="E537" s="224"/>
      <c r="F537" s="530"/>
    </row>
    <row r="538" spans="1:6">
      <c r="A538" s="209" t="s">
        <v>1475</v>
      </c>
      <c r="B538" s="460" t="s">
        <v>550</v>
      </c>
      <c r="C538" s="21" t="s">
        <v>12</v>
      </c>
      <c r="D538" s="530"/>
      <c r="E538" s="224"/>
      <c r="F538" s="530"/>
    </row>
    <row r="539" spans="1:6">
      <c r="A539" s="211"/>
      <c r="B539" s="460"/>
      <c r="C539" s="13" t="s">
        <v>21</v>
      </c>
      <c r="D539" s="530"/>
      <c r="E539" s="224"/>
      <c r="F539" s="530"/>
    </row>
    <row r="540" spans="1:6">
      <c r="A540" s="211"/>
      <c r="B540" s="460"/>
      <c r="C540" s="529" t="s">
        <v>9</v>
      </c>
      <c r="D540" s="530"/>
      <c r="E540" s="224"/>
      <c r="F540" s="530"/>
    </row>
    <row r="541" spans="1:6">
      <c r="A541" s="211"/>
      <c r="B541" s="460"/>
      <c r="C541" s="529" t="s">
        <v>10</v>
      </c>
      <c r="D541" s="530"/>
      <c r="E541" s="224"/>
      <c r="F541" s="530"/>
    </row>
    <row r="542" spans="1:6">
      <c r="A542" s="211"/>
      <c r="B542" s="460"/>
      <c r="C542" s="15" t="s">
        <v>66</v>
      </c>
      <c r="D542" s="530"/>
      <c r="E542" s="224"/>
      <c r="F542" s="530"/>
    </row>
    <row r="543" spans="1:6">
      <c r="A543" s="211"/>
      <c r="B543" s="460"/>
      <c r="C543" s="529" t="s">
        <v>11</v>
      </c>
      <c r="D543" s="530"/>
      <c r="E543" s="224"/>
      <c r="F543" s="530"/>
    </row>
    <row r="544" spans="1:6">
      <c r="A544" s="215"/>
      <c r="B544" s="460"/>
      <c r="C544" s="529" t="s">
        <v>22</v>
      </c>
      <c r="D544" s="530"/>
      <c r="E544" s="224"/>
      <c r="F544" s="530"/>
    </row>
    <row r="545" spans="1:6">
      <c r="A545" s="209" t="s">
        <v>1476</v>
      </c>
      <c r="B545" s="460" t="s">
        <v>552</v>
      </c>
      <c r="C545" s="21" t="s">
        <v>12</v>
      </c>
      <c r="D545" s="534">
        <f>D547+D548</f>
        <v>208429</v>
      </c>
      <c r="E545" s="532">
        <f>E547+E548</f>
        <v>242412.73</v>
      </c>
      <c r="F545" s="533">
        <v>242412.73</v>
      </c>
    </row>
    <row r="546" spans="1:6">
      <c r="A546" s="211"/>
      <c r="B546" s="460"/>
      <c r="C546" s="13" t="s">
        <v>21</v>
      </c>
      <c r="D546" s="530"/>
      <c r="E546" s="224"/>
      <c r="F546" s="530"/>
    </row>
    <row r="547" spans="1:6">
      <c r="A547" s="211"/>
      <c r="B547" s="460"/>
      <c r="C547" s="529" t="s">
        <v>9</v>
      </c>
      <c r="D547" s="530">
        <v>207825.7</v>
      </c>
      <c r="E547" s="224">
        <v>241685.5</v>
      </c>
      <c r="F547" s="530">
        <v>241685.5</v>
      </c>
    </row>
    <row r="548" spans="1:6">
      <c r="A548" s="211"/>
      <c r="B548" s="460"/>
      <c r="C548" s="529" t="s">
        <v>10</v>
      </c>
      <c r="D548" s="530">
        <v>603.29999999999995</v>
      </c>
      <c r="E548" s="224">
        <v>727.23</v>
      </c>
      <c r="F548" s="530">
        <v>727.23</v>
      </c>
    </row>
    <row r="549" spans="1:6">
      <c r="A549" s="211"/>
      <c r="B549" s="460"/>
      <c r="C549" s="15" t="s">
        <v>66</v>
      </c>
      <c r="D549" s="530"/>
      <c r="E549" s="224"/>
      <c r="F549" s="530"/>
    </row>
    <row r="550" spans="1:6">
      <c r="A550" s="211"/>
      <c r="B550" s="460"/>
      <c r="C550" s="529" t="s">
        <v>11</v>
      </c>
      <c r="D550" s="530"/>
      <c r="E550" s="224"/>
      <c r="F550" s="530"/>
    </row>
    <row r="551" spans="1:6">
      <c r="A551" s="215"/>
      <c r="B551" s="460"/>
      <c r="C551" s="529" t="s">
        <v>22</v>
      </c>
      <c r="D551" s="530"/>
      <c r="E551" s="224"/>
      <c r="F551" s="530"/>
    </row>
    <row r="552" spans="1:6">
      <c r="A552" s="209" t="s">
        <v>1479</v>
      </c>
      <c r="B552" s="460" t="s">
        <v>556</v>
      </c>
      <c r="C552" s="21" t="s">
        <v>12</v>
      </c>
      <c r="D552" s="530">
        <v>11827.2</v>
      </c>
      <c r="E552" s="224">
        <v>11827.2</v>
      </c>
      <c r="F552" s="530">
        <v>11827.2</v>
      </c>
    </row>
    <row r="553" spans="1:6">
      <c r="A553" s="211"/>
      <c r="B553" s="460"/>
      <c r="C553" s="13" t="s">
        <v>21</v>
      </c>
      <c r="D553" s="530"/>
      <c r="E553" s="224"/>
      <c r="F553" s="530"/>
    </row>
    <row r="554" spans="1:6">
      <c r="A554" s="211"/>
      <c r="B554" s="460"/>
      <c r="C554" s="529" t="s">
        <v>9</v>
      </c>
      <c r="D554" s="530">
        <v>11550</v>
      </c>
      <c r="E554" s="224">
        <v>11550</v>
      </c>
      <c r="F554" s="530">
        <v>11550</v>
      </c>
    </row>
    <row r="555" spans="1:6">
      <c r="A555" s="211"/>
      <c r="B555" s="460"/>
      <c r="C555" s="529" t="s">
        <v>10</v>
      </c>
      <c r="D555" s="530">
        <v>277.2</v>
      </c>
      <c r="E555" s="224">
        <v>277.2</v>
      </c>
      <c r="F555" s="530">
        <v>277.2</v>
      </c>
    </row>
    <row r="556" spans="1:6">
      <c r="A556" s="211"/>
      <c r="B556" s="460"/>
      <c r="C556" s="15" t="s">
        <v>66</v>
      </c>
      <c r="D556" s="530"/>
      <c r="E556" s="224"/>
      <c r="F556" s="530"/>
    </row>
    <row r="557" spans="1:6">
      <c r="A557" s="211"/>
      <c r="B557" s="460"/>
      <c r="C557" s="529" t="s">
        <v>11</v>
      </c>
      <c r="D557" s="530"/>
      <c r="E557" s="224"/>
      <c r="F557" s="530"/>
    </row>
    <row r="558" spans="1:6">
      <c r="A558" s="215"/>
      <c r="B558" s="460"/>
      <c r="C558" s="529" t="s">
        <v>22</v>
      </c>
      <c r="D558" s="530"/>
      <c r="E558" s="224"/>
      <c r="F558" s="530"/>
    </row>
    <row r="559" spans="1:6">
      <c r="A559" s="209" t="s">
        <v>1481</v>
      </c>
      <c r="B559" s="460" t="s">
        <v>560</v>
      </c>
      <c r="C559" s="21" t="s">
        <v>12</v>
      </c>
      <c r="D559" s="530">
        <v>0</v>
      </c>
      <c r="E559" s="224"/>
      <c r="F559" s="530"/>
    </row>
    <row r="560" spans="1:6">
      <c r="A560" s="211"/>
      <c r="B560" s="460"/>
      <c r="C560" s="13" t="s">
        <v>21</v>
      </c>
      <c r="D560" s="530"/>
      <c r="E560" s="224"/>
      <c r="F560" s="530"/>
    </row>
    <row r="561" spans="1:6">
      <c r="A561" s="211"/>
      <c r="B561" s="460"/>
      <c r="C561" s="529" t="s">
        <v>9</v>
      </c>
      <c r="D561" s="530"/>
      <c r="E561" s="224"/>
      <c r="F561" s="530"/>
    </row>
    <row r="562" spans="1:6">
      <c r="A562" s="211"/>
      <c r="B562" s="460"/>
      <c r="C562" s="529" t="s">
        <v>10</v>
      </c>
      <c r="D562" s="530"/>
      <c r="E562" s="224"/>
      <c r="F562" s="530"/>
    </row>
    <row r="563" spans="1:6">
      <c r="A563" s="211"/>
      <c r="B563" s="460"/>
      <c r="C563" s="15" t="s">
        <v>66</v>
      </c>
      <c r="D563" s="530"/>
      <c r="E563" s="224"/>
      <c r="F563" s="530"/>
    </row>
    <row r="564" spans="1:6">
      <c r="A564" s="211"/>
      <c r="B564" s="460"/>
      <c r="C564" s="529" t="s">
        <v>11</v>
      </c>
      <c r="D564" s="530"/>
      <c r="E564" s="224"/>
      <c r="F564" s="530"/>
    </row>
    <row r="565" spans="1:6">
      <c r="A565" s="215"/>
      <c r="B565" s="460"/>
      <c r="C565" s="529" t="s">
        <v>22</v>
      </c>
      <c r="D565" s="530"/>
      <c r="E565" s="224"/>
      <c r="F565" s="530"/>
    </row>
    <row r="566" spans="1:6">
      <c r="A566" s="209" t="s">
        <v>1482</v>
      </c>
      <c r="B566" s="460" t="s">
        <v>562</v>
      </c>
      <c r="C566" s="21" t="s">
        <v>12</v>
      </c>
      <c r="D566" s="530">
        <v>17409.28</v>
      </c>
      <c r="E566" s="530">
        <v>17409.280000000002</v>
      </c>
      <c r="F566" s="530">
        <v>17409.280000000002</v>
      </c>
    </row>
    <row r="567" spans="1:6">
      <c r="A567" s="211"/>
      <c r="B567" s="460"/>
      <c r="C567" s="13" t="s">
        <v>21</v>
      </c>
      <c r="D567" s="530">
        <v>14950.84</v>
      </c>
      <c r="E567" s="530">
        <v>14950.84</v>
      </c>
      <c r="F567" s="530">
        <v>14950.84</v>
      </c>
    </row>
    <row r="568" spans="1:6">
      <c r="A568" s="211"/>
      <c r="B568" s="460"/>
      <c r="C568" s="529" t="s">
        <v>9</v>
      </c>
      <c r="D568" s="530">
        <v>2433.86</v>
      </c>
      <c r="E568" s="530">
        <v>2433.86</v>
      </c>
      <c r="F568" s="530">
        <v>2433.86</v>
      </c>
    </row>
    <row r="569" spans="1:6">
      <c r="A569" s="211"/>
      <c r="B569" s="460"/>
      <c r="C569" s="529" t="s">
        <v>10</v>
      </c>
      <c r="D569" s="530">
        <v>24.58</v>
      </c>
      <c r="E569" s="530">
        <v>24.58</v>
      </c>
      <c r="F569" s="530">
        <v>24.58</v>
      </c>
    </row>
    <row r="570" spans="1:6">
      <c r="A570" s="211"/>
      <c r="B570" s="460"/>
      <c r="C570" s="15" t="s">
        <v>66</v>
      </c>
      <c r="D570" s="530"/>
      <c r="E570" s="224"/>
      <c r="F570" s="530"/>
    </row>
    <row r="571" spans="1:6">
      <c r="A571" s="211"/>
      <c r="B571" s="460"/>
      <c r="C571" s="529" t="s">
        <v>11</v>
      </c>
      <c r="D571" s="530"/>
      <c r="E571" s="224"/>
      <c r="F571" s="530"/>
    </row>
    <row r="572" spans="1:6">
      <c r="A572" s="215"/>
      <c r="B572" s="460"/>
      <c r="C572" s="529" t="s">
        <v>22</v>
      </c>
      <c r="D572" s="530"/>
      <c r="E572" s="224"/>
      <c r="F572" s="530"/>
    </row>
    <row r="573" spans="1:6">
      <c r="A573" s="209" t="s">
        <v>1484</v>
      </c>
      <c r="B573" s="460" t="s">
        <v>567</v>
      </c>
      <c r="C573" s="21" t="s">
        <v>12</v>
      </c>
      <c r="D573" s="530">
        <v>17409.280000000002</v>
      </c>
      <c r="E573" s="530">
        <v>17409.280000000002</v>
      </c>
      <c r="F573" s="530">
        <v>17409.280000000002</v>
      </c>
    </row>
    <row r="574" spans="1:6">
      <c r="A574" s="211"/>
      <c r="B574" s="460"/>
      <c r="C574" s="13" t="s">
        <v>21</v>
      </c>
      <c r="D574" s="530">
        <v>14950.84</v>
      </c>
      <c r="E574" s="530">
        <v>14950.84</v>
      </c>
      <c r="F574" s="530">
        <v>14950.84</v>
      </c>
    </row>
    <row r="575" spans="1:6">
      <c r="A575" s="211"/>
      <c r="B575" s="460"/>
      <c r="C575" s="529" t="s">
        <v>9</v>
      </c>
      <c r="D575" s="530">
        <v>2433.86</v>
      </c>
      <c r="E575" s="530">
        <v>2433.86</v>
      </c>
      <c r="F575" s="530">
        <v>2433.86</v>
      </c>
    </row>
    <row r="576" spans="1:6">
      <c r="A576" s="211"/>
      <c r="B576" s="460"/>
      <c r="C576" s="529" t="s">
        <v>10</v>
      </c>
      <c r="D576" s="530">
        <v>24.58</v>
      </c>
      <c r="E576" s="530">
        <v>24.58</v>
      </c>
      <c r="F576" s="530">
        <v>24.58</v>
      </c>
    </row>
    <row r="577" spans="1:6">
      <c r="A577" s="211"/>
      <c r="B577" s="460"/>
      <c r="C577" s="15" t="s">
        <v>66</v>
      </c>
      <c r="D577" s="530"/>
      <c r="E577" s="224"/>
      <c r="F577" s="530"/>
    </row>
    <row r="578" spans="1:6">
      <c r="A578" s="211"/>
      <c r="B578" s="460"/>
      <c r="C578" s="529" t="s">
        <v>11</v>
      </c>
      <c r="D578" s="530"/>
      <c r="E578" s="224"/>
      <c r="F578" s="530"/>
    </row>
    <row r="579" spans="1:6">
      <c r="A579" s="215"/>
      <c r="B579" s="460"/>
      <c r="C579" s="529" t="s">
        <v>22</v>
      </c>
      <c r="D579" s="530"/>
      <c r="E579" s="224"/>
      <c r="F579" s="530"/>
    </row>
    <row r="580" spans="1:6">
      <c r="A580" s="209" t="s">
        <v>1485</v>
      </c>
      <c r="B580" s="474" t="s">
        <v>569</v>
      </c>
      <c r="C580" s="21" t="s">
        <v>12</v>
      </c>
      <c r="D580" s="530">
        <v>5685</v>
      </c>
      <c r="E580" s="530">
        <v>5685</v>
      </c>
      <c r="F580" s="530">
        <v>5685</v>
      </c>
    </row>
    <row r="581" spans="1:6">
      <c r="A581" s="211"/>
      <c r="B581" s="474"/>
      <c r="C581" s="13" t="s">
        <v>21</v>
      </c>
      <c r="D581" s="530"/>
      <c r="E581" s="530"/>
      <c r="F581" s="530"/>
    </row>
    <row r="582" spans="1:6">
      <c r="A582" s="211"/>
      <c r="B582" s="474"/>
      <c r="C582" s="529" t="s">
        <v>9</v>
      </c>
      <c r="D582" s="530">
        <v>2842.5</v>
      </c>
      <c r="E582" s="530">
        <v>2842.5</v>
      </c>
      <c r="F582" s="530">
        <v>2842.5</v>
      </c>
    </row>
    <row r="583" spans="1:6">
      <c r="A583" s="211"/>
      <c r="B583" s="474"/>
      <c r="C583" s="529" t="s">
        <v>10</v>
      </c>
      <c r="D583" s="530">
        <v>2842.5</v>
      </c>
      <c r="E583" s="530">
        <v>2842.5</v>
      </c>
      <c r="F583" s="530">
        <v>2842.5</v>
      </c>
    </row>
    <row r="584" spans="1:6">
      <c r="A584" s="211"/>
      <c r="B584" s="474"/>
      <c r="C584" s="15" t="s">
        <v>66</v>
      </c>
      <c r="D584" s="530"/>
      <c r="E584" s="224"/>
      <c r="F584" s="530"/>
    </row>
    <row r="585" spans="1:6">
      <c r="A585" s="211"/>
      <c r="B585" s="474"/>
      <c r="C585" s="529" t="s">
        <v>11</v>
      </c>
      <c r="D585" s="530"/>
      <c r="E585" s="224"/>
      <c r="F585" s="530"/>
    </row>
    <row r="586" spans="1:6">
      <c r="A586" s="215"/>
      <c r="B586" s="474"/>
      <c r="C586" s="529" t="s">
        <v>22</v>
      </c>
      <c r="D586" s="530"/>
      <c r="E586" s="224"/>
      <c r="F586" s="530"/>
    </row>
    <row r="587" spans="1:6">
      <c r="A587" s="209" t="s">
        <v>1487</v>
      </c>
      <c r="B587" s="460" t="s">
        <v>571</v>
      </c>
      <c r="C587" s="21" t="s">
        <v>12</v>
      </c>
      <c r="D587" s="530"/>
      <c r="E587" s="224"/>
      <c r="F587" s="530"/>
    </row>
    <row r="588" spans="1:6">
      <c r="A588" s="211"/>
      <c r="B588" s="460"/>
      <c r="C588" s="13" t="s">
        <v>21</v>
      </c>
      <c r="D588" s="530"/>
      <c r="E588" s="224"/>
      <c r="F588" s="530"/>
    </row>
    <row r="589" spans="1:6">
      <c r="A589" s="211"/>
      <c r="B589" s="460"/>
      <c r="C589" s="529" t="s">
        <v>9</v>
      </c>
      <c r="D589" s="530"/>
      <c r="E589" s="224"/>
      <c r="F589" s="530"/>
    </row>
    <row r="590" spans="1:6">
      <c r="A590" s="211"/>
      <c r="B590" s="460"/>
      <c r="C590" s="529" t="s">
        <v>10</v>
      </c>
      <c r="D590" s="530"/>
      <c r="E590" s="224"/>
      <c r="F590" s="530"/>
    </row>
    <row r="591" spans="1:6">
      <c r="A591" s="211"/>
      <c r="B591" s="460"/>
      <c r="C591" s="15" t="s">
        <v>66</v>
      </c>
      <c r="D591" s="530"/>
      <c r="E591" s="224"/>
      <c r="F591" s="530"/>
    </row>
    <row r="592" spans="1:6">
      <c r="A592" s="211"/>
      <c r="B592" s="460"/>
      <c r="C592" s="529" t="s">
        <v>11</v>
      </c>
      <c r="D592" s="530"/>
      <c r="E592" s="224"/>
      <c r="F592" s="530"/>
    </row>
    <row r="593" spans="1:6">
      <c r="A593" s="215"/>
      <c r="B593" s="460"/>
      <c r="C593" s="529" t="s">
        <v>22</v>
      </c>
      <c r="D593" s="530"/>
      <c r="E593" s="224"/>
      <c r="F593" s="530"/>
    </row>
    <row r="594" spans="1:6">
      <c r="A594" s="209" t="s">
        <v>1488</v>
      </c>
      <c r="B594" s="460" t="s">
        <v>573</v>
      </c>
      <c r="C594" s="21" t="s">
        <v>12</v>
      </c>
      <c r="D594" s="530"/>
      <c r="E594" s="224"/>
      <c r="F594" s="530"/>
    </row>
    <row r="595" spans="1:6">
      <c r="A595" s="211"/>
      <c r="B595" s="460"/>
      <c r="C595" s="13" t="s">
        <v>21</v>
      </c>
      <c r="D595" s="530"/>
      <c r="E595" s="224"/>
      <c r="F595" s="530"/>
    </row>
    <row r="596" spans="1:6">
      <c r="A596" s="211"/>
      <c r="B596" s="460"/>
      <c r="C596" s="529" t="s">
        <v>9</v>
      </c>
      <c r="D596" s="530"/>
      <c r="E596" s="224"/>
      <c r="F596" s="530"/>
    </row>
    <row r="597" spans="1:6">
      <c r="A597" s="211"/>
      <c r="B597" s="460"/>
      <c r="C597" s="529" t="s">
        <v>10</v>
      </c>
      <c r="D597" s="530"/>
      <c r="E597" s="224"/>
      <c r="F597" s="530"/>
    </row>
    <row r="598" spans="1:6">
      <c r="A598" s="211"/>
      <c r="B598" s="460"/>
      <c r="C598" s="15" t="s">
        <v>66</v>
      </c>
      <c r="D598" s="530"/>
      <c r="E598" s="224"/>
      <c r="F598" s="530"/>
    </row>
    <row r="599" spans="1:6">
      <c r="A599" s="211"/>
      <c r="B599" s="460"/>
      <c r="C599" s="529" t="s">
        <v>11</v>
      </c>
      <c r="D599" s="530"/>
      <c r="E599" s="224"/>
      <c r="F599" s="530"/>
    </row>
    <row r="600" spans="1:6">
      <c r="A600" s="215"/>
      <c r="B600" s="460"/>
      <c r="C600" s="529" t="s">
        <v>22</v>
      </c>
      <c r="D600" s="530"/>
      <c r="E600" s="224"/>
      <c r="F600" s="530"/>
    </row>
    <row r="601" spans="1:6">
      <c r="A601" s="475" t="s">
        <v>1489</v>
      </c>
      <c r="B601" s="474" t="s">
        <v>575</v>
      </c>
      <c r="C601" s="21" t="s">
        <v>12</v>
      </c>
      <c r="D601" s="530"/>
      <c r="E601" s="224"/>
      <c r="F601" s="530"/>
    </row>
    <row r="602" spans="1:6">
      <c r="A602" s="475"/>
      <c r="B602" s="474"/>
      <c r="C602" s="13" t="s">
        <v>21</v>
      </c>
      <c r="D602" s="530"/>
      <c r="E602" s="224"/>
      <c r="F602" s="530"/>
    </row>
    <row r="603" spans="1:6">
      <c r="A603" s="475"/>
      <c r="B603" s="474"/>
      <c r="C603" s="529" t="s">
        <v>9</v>
      </c>
      <c r="D603" s="530"/>
      <c r="E603" s="224"/>
      <c r="F603" s="530"/>
    </row>
    <row r="604" spans="1:6">
      <c r="A604" s="475"/>
      <c r="B604" s="474"/>
      <c r="C604" s="529" t="s">
        <v>10</v>
      </c>
      <c r="D604" s="530"/>
      <c r="E604" s="224"/>
      <c r="F604" s="530"/>
    </row>
    <row r="605" spans="1:6">
      <c r="A605" s="475"/>
      <c r="B605" s="474"/>
      <c r="C605" s="15" t="s">
        <v>66</v>
      </c>
      <c r="D605" s="530"/>
      <c r="E605" s="224"/>
      <c r="F605" s="530"/>
    </row>
    <row r="606" spans="1:6">
      <c r="A606" s="475"/>
      <c r="B606" s="474"/>
      <c r="C606" s="529" t="s">
        <v>11</v>
      </c>
      <c r="D606" s="530"/>
      <c r="E606" s="224"/>
      <c r="F606" s="530"/>
    </row>
    <row r="607" spans="1:6">
      <c r="A607" s="475"/>
      <c r="B607" s="474"/>
      <c r="C607" s="529" t="s">
        <v>22</v>
      </c>
      <c r="D607" s="530"/>
      <c r="E607" s="224"/>
      <c r="F607" s="530"/>
    </row>
    <row r="608" spans="1:6">
      <c r="A608" s="209" t="s">
        <v>620</v>
      </c>
      <c r="B608" s="460" t="s">
        <v>577</v>
      </c>
      <c r="C608" s="21" t="s">
        <v>12</v>
      </c>
      <c r="D608" s="530"/>
      <c r="E608" s="224"/>
      <c r="F608" s="530"/>
    </row>
    <row r="609" spans="1:6">
      <c r="A609" s="211"/>
      <c r="B609" s="460"/>
      <c r="C609" s="13" t="s">
        <v>21</v>
      </c>
      <c r="D609" s="530"/>
      <c r="E609" s="224"/>
      <c r="F609" s="530"/>
    </row>
    <row r="610" spans="1:6">
      <c r="A610" s="211"/>
      <c r="B610" s="460"/>
      <c r="C610" s="529" t="s">
        <v>9</v>
      </c>
      <c r="D610" s="530"/>
      <c r="E610" s="224"/>
      <c r="F610" s="530"/>
    </row>
    <row r="611" spans="1:6">
      <c r="A611" s="211"/>
      <c r="B611" s="460"/>
      <c r="C611" s="529" t="s">
        <v>10</v>
      </c>
      <c r="D611" s="530"/>
      <c r="E611" s="224"/>
      <c r="F611" s="530"/>
    </row>
    <row r="612" spans="1:6">
      <c r="A612" s="211"/>
      <c r="B612" s="460"/>
      <c r="C612" s="15" t="s">
        <v>66</v>
      </c>
      <c r="D612" s="530"/>
      <c r="E612" s="224"/>
      <c r="F612" s="530"/>
    </row>
    <row r="613" spans="1:6">
      <c r="A613" s="211"/>
      <c r="B613" s="460"/>
      <c r="C613" s="529" t="s">
        <v>11</v>
      </c>
      <c r="D613" s="530"/>
      <c r="E613" s="224"/>
      <c r="F613" s="530"/>
    </row>
    <row r="614" spans="1:6">
      <c r="A614" s="215"/>
      <c r="B614" s="460"/>
      <c r="C614" s="529" t="s">
        <v>22</v>
      </c>
      <c r="D614" s="530"/>
      <c r="E614" s="224"/>
      <c r="F614" s="530"/>
    </row>
    <row r="615" spans="1:6">
      <c r="A615" s="476" t="s">
        <v>578</v>
      </c>
      <c r="B615" s="460" t="s">
        <v>579</v>
      </c>
      <c r="C615" s="21" t="s">
        <v>12</v>
      </c>
      <c r="D615" s="530"/>
      <c r="E615" s="224"/>
      <c r="F615" s="530"/>
    </row>
    <row r="616" spans="1:6">
      <c r="A616" s="476"/>
      <c r="B616" s="460"/>
      <c r="C616" s="13" t="s">
        <v>21</v>
      </c>
      <c r="D616" s="530"/>
      <c r="E616" s="224"/>
      <c r="F616" s="530"/>
    </row>
    <row r="617" spans="1:6">
      <c r="A617" s="476"/>
      <c r="B617" s="460"/>
      <c r="C617" s="529" t="s">
        <v>9</v>
      </c>
      <c r="D617" s="530"/>
      <c r="E617" s="224"/>
      <c r="F617" s="530"/>
    </row>
    <row r="618" spans="1:6">
      <c r="A618" s="476"/>
      <c r="B618" s="460"/>
      <c r="C618" s="529" t="s">
        <v>10</v>
      </c>
      <c r="D618" s="530"/>
      <c r="E618" s="224"/>
      <c r="F618" s="530"/>
    </row>
    <row r="619" spans="1:6">
      <c r="A619" s="476"/>
      <c r="B619" s="460"/>
      <c r="C619" s="15" t="s">
        <v>66</v>
      </c>
      <c r="D619" s="530"/>
      <c r="E619" s="224"/>
      <c r="F619" s="530"/>
    </row>
    <row r="620" spans="1:6">
      <c r="A620" s="476"/>
      <c r="B620" s="460"/>
      <c r="C620" s="529" t="s">
        <v>11</v>
      </c>
      <c r="D620" s="530"/>
      <c r="E620" s="224"/>
      <c r="F620" s="530"/>
    </row>
    <row r="621" spans="1:6">
      <c r="A621" s="476"/>
      <c r="B621" s="460"/>
      <c r="C621" s="529" t="s">
        <v>22</v>
      </c>
      <c r="D621" s="530"/>
      <c r="E621" s="224"/>
      <c r="F621" s="530"/>
    </row>
    <row r="622" spans="1:6">
      <c r="A622" s="476" t="s">
        <v>580</v>
      </c>
      <c r="B622" s="460" t="s">
        <v>581</v>
      </c>
      <c r="C622" s="21" t="s">
        <v>12</v>
      </c>
      <c r="D622" s="530"/>
      <c r="E622" s="224"/>
      <c r="F622" s="530"/>
    </row>
    <row r="623" spans="1:6">
      <c r="A623" s="476"/>
      <c r="B623" s="460"/>
      <c r="C623" s="13" t="s">
        <v>21</v>
      </c>
      <c r="D623" s="530"/>
      <c r="E623" s="224"/>
      <c r="F623" s="530"/>
    </row>
    <row r="624" spans="1:6">
      <c r="A624" s="476"/>
      <c r="B624" s="460"/>
      <c r="C624" s="529" t="s">
        <v>9</v>
      </c>
      <c r="D624" s="530"/>
      <c r="E624" s="224"/>
      <c r="F624" s="530"/>
    </row>
    <row r="625" spans="1:6">
      <c r="A625" s="476"/>
      <c r="B625" s="460"/>
      <c r="C625" s="529" t="s">
        <v>10</v>
      </c>
      <c r="D625" s="530"/>
      <c r="E625" s="224"/>
      <c r="F625" s="530"/>
    </row>
    <row r="626" spans="1:6">
      <c r="A626" s="476"/>
      <c r="B626" s="460"/>
      <c r="C626" s="15" t="s">
        <v>66</v>
      </c>
      <c r="D626" s="530"/>
      <c r="E626" s="224"/>
      <c r="F626" s="530"/>
    </row>
    <row r="627" spans="1:6">
      <c r="A627" s="476"/>
      <c r="B627" s="460"/>
      <c r="C627" s="529" t="s">
        <v>11</v>
      </c>
      <c r="D627" s="530"/>
      <c r="E627" s="224"/>
      <c r="F627" s="530"/>
    </row>
    <row r="628" spans="1:6">
      <c r="A628" s="476"/>
      <c r="B628" s="460"/>
      <c r="C628" s="529" t="s">
        <v>22</v>
      </c>
      <c r="D628" s="530"/>
      <c r="E628" s="224"/>
      <c r="F628" s="530"/>
    </row>
    <row r="629" spans="1:6">
      <c r="A629" s="209" t="s">
        <v>582</v>
      </c>
      <c r="B629" s="210" t="s">
        <v>583</v>
      </c>
      <c r="C629" s="21" t="s">
        <v>12</v>
      </c>
      <c r="D629" s="530"/>
      <c r="E629" s="224"/>
      <c r="F629" s="530"/>
    </row>
    <row r="630" spans="1:6">
      <c r="A630" s="211"/>
      <c r="B630" s="212"/>
      <c r="C630" s="13" t="s">
        <v>21</v>
      </c>
      <c r="D630" s="530"/>
      <c r="E630" s="224"/>
      <c r="F630" s="530"/>
    </row>
    <row r="631" spans="1:6">
      <c r="A631" s="211"/>
      <c r="B631" s="212"/>
      <c r="C631" s="529" t="s">
        <v>9</v>
      </c>
      <c r="D631" s="530"/>
      <c r="E631" s="224"/>
      <c r="F631" s="530"/>
    </row>
    <row r="632" spans="1:6">
      <c r="A632" s="211"/>
      <c r="B632" s="212"/>
      <c r="C632" s="529" t="s">
        <v>10</v>
      </c>
      <c r="D632" s="530"/>
      <c r="E632" s="224"/>
      <c r="F632" s="530"/>
    </row>
    <row r="633" spans="1:6">
      <c r="A633" s="211"/>
      <c r="B633" s="212"/>
      <c r="C633" s="15" t="s">
        <v>66</v>
      </c>
      <c r="D633" s="530"/>
      <c r="E633" s="224"/>
      <c r="F633" s="530"/>
    </row>
    <row r="634" spans="1:6">
      <c r="A634" s="211"/>
      <c r="B634" s="212"/>
      <c r="C634" s="529" t="s">
        <v>11</v>
      </c>
      <c r="D634" s="530"/>
      <c r="E634" s="224"/>
      <c r="F634" s="530"/>
    </row>
    <row r="635" spans="1:6">
      <c r="A635" s="211"/>
      <c r="B635" s="212"/>
      <c r="C635" s="529" t="s">
        <v>22</v>
      </c>
      <c r="D635" s="530"/>
      <c r="E635" s="224"/>
      <c r="F635" s="530"/>
    </row>
    <row r="636" spans="1:6">
      <c r="A636" s="535" t="s">
        <v>584</v>
      </c>
      <c r="B636" s="536" t="s">
        <v>585</v>
      </c>
      <c r="C636" s="21" t="s">
        <v>12</v>
      </c>
      <c r="D636" s="530">
        <v>3773.7000000000003</v>
      </c>
      <c r="E636" s="530">
        <v>3773.7000000000003</v>
      </c>
      <c r="F636" s="530">
        <v>3773.7000000000003</v>
      </c>
    </row>
    <row r="637" spans="1:6">
      <c r="A637" s="537"/>
      <c r="B637" s="538"/>
      <c r="C637" s="13" t="s">
        <v>21</v>
      </c>
      <c r="D637" s="530">
        <v>3698.3</v>
      </c>
      <c r="E637" s="530">
        <v>3698.3</v>
      </c>
      <c r="F637" s="530">
        <v>3698.3</v>
      </c>
    </row>
    <row r="638" spans="1:6">
      <c r="A638" s="537"/>
      <c r="B638" s="538"/>
      <c r="C638" s="529" t="s">
        <v>9</v>
      </c>
      <c r="D638" s="530">
        <v>75.400000000000006</v>
      </c>
      <c r="E638" s="530">
        <v>75.400000000000006</v>
      </c>
      <c r="F638" s="530">
        <v>75.400000000000006</v>
      </c>
    </row>
    <row r="639" spans="1:6">
      <c r="A639" s="537"/>
      <c r="B639" s="538"/>
      <c r="C639" s="529" t="s">
        <v>10</v>
      </c>
      <c r="D639" s="530"/>
      <c r="E639" s="224"/>
      <c r="F639" s="530"/>
    </row>
    <row r="640" spans="1:6">
      <c r="A640" s="537"/>
      <c r="B640" s="538"/>
      <c r="C640" s="15" t="s">
        <v>66</v>
      </c>
      <c r="D640" s="530"/>
      <c r="E640" s="224"/>
      <c r="F640" s="530"/>
    </row>
    <row r="641" spans="1:6">
      <c r="A641" s="537"/>
      <c r="B641" s="538"/>
      <c r="C641" s="529" t="s">
        <v>11</v>
      </c>
      <c r="D641" s="530"/>
      <c r="E641" s="224"/>
      <c r="F641" s="530"/>
    </row>
    <row r="642" spans="1:6">
      <c r="A642" s="537"/>
      <c r="B642" s="538"/>
      <c r="C642" s="529" t="s">
        <v>22</v>
      </c>
      <c r="D642" s="530"/>
      <c r="E642" s="224"/>
      <c r="F642" s="530"/>
    </row>
    <row r="643" spans="1:6">
      <c r="A643" s="476" t="s">
        <v>589</v>
      </c>
      <c r="B643" s="460" t="s">
        <v>590</v>
      </c>
      <c r="C643" s="21" t="s">
        <v>12</v>
      </c>
      <c r="D643" s="530"/>
      <c r="E643" s="224"/>
      <c r="F643" s="530"/>
    </row>
    <row r="644" spans="1:6">
      <c r="A644" s="476"/>
      <c r="B644" s="460"/>
      <c r="C644" s="13" t="s">
        <v>21</v>
      </c>
      <c r="D644" s="530"/>
      <c r="E644" s="224"/>
      <c r="F644" s="530"/>
    </row>
    <row r="645" spans="1:6">
      <c r="A645" s="476"/>
      <c r="B645" s="460"/>
      <c r="C645" s="529" t="s">
        <v>9</v>
      </c>
      <c r="D645" s="530"/>
      <c r="E645" s="224"/>
      <c r="F645" s="530"/>
    </row>
    <row r="646" spans="1:6">
      <c r="A646" s="476"/>
      <c r="B646" s="460"/>
      <c r="C646" s="529" t="s">
        <v>10</v>
      </c>
      <c r="D646" s="530"/>
      <c r="E646" s="224"/>
      <c r="F646" s="530"/>
    </row>
    <row r="647" spans="1:6">
      <c r="A647" s="476"/>
      <c r="B647" s="460"/>
      <c r="C647" s="15" t="s">
        <v>66</v>
      </c>
      <c r="D647" s="530"/>
      <c r="E647" s="224"/>
      <c r="F647" s="530"/>
    </row>
    <row r="648" spans="1:6">
      <c r="A648" s="476"/>
      <c r="B648" s="460"/>
      <c r="C648" s="529" t="s">
        <v>11</v>
      </c>
      <c r="D648" s="530"/>
      <c r="E648" s="224"/>
      <c r="F648" s="530"/>
    </row>
    <row r="649" spans="1:6">
      <c r="A649" s="476"/>
      <c r="B649" s="460"/>
      <c r="C649" s="529" t="s">
        <v>22</v>
      </c>
      <c r="D649" s="530"/>
      <c r="E649" s="224"/>
      <c r="F649" s="530"/>
    </row>
    <row r="650" spans="1:6">
      <c r="A650" s="451" t="s">
        <v>27</v>
      </c>
      <c r="B650" s="452" t="s">
        <v>591</v>
      </c>
      <c r="C650" s="21" t="s">
        <v>12</v>
      </c>
      <c r="D650" s="530">
        <v>16991.55</v>
      </c>
      <c r="E650" s="539">
        <f>E652+E653</f>
        <v>16906.310000000001</v>
      </c>
      <c r="F650" s="539">
        <f>F652+F653</f>
        <v>16906.310000000001</v>
      </c>
    </row>
    <row r="651" spans="1:6">
      <c r="A651" s="451"/>
      <c r="B651" s="452"/>
      <c r="C651" s="13" t="s">
        <v>21</v>
      </c>
      <c r="D651" s="530">
        <v>0</v>
      </c>
      <c r="E651" s="530"/>
      <c r="F651" s="530"/>
    </row>
    <row r="652" spans="1:6">
      <c r="A652" s="451"/>
      <c r="B652" s="452"/>
      <c r="C652" s="529" t="s">
        <v>9</v>
      </c>
      <c r="D652" s="530">
        <v>16974.2</v>
      </c>
      <c r="E652" s="530">
        <v>16889</v>
      </c>
      <c r="F652" s="530">
        <v>16889</v>
      </c>
    </row>
    <row r="653" spans="1:6">
      <c r="A653" s="451"/>
      <c r="B653" s="452"/>
      <c r="C653" s="529" t="s">
        <v>10</v>
      </c>
      <c r="D653" s="530">
        <v>17.350000000000001</v>
      </c>
      <c r="E653" s="530">
        <v>17.309999999999999</v>
      </c>
      <c r="F653" s="530">
        <v>17.309999999999999</v>
      </c>
    </row>
    <row r="654" spans="1:6">
      <c r="A654" s="451"/>
      <c r="B654" s="452"/>
      <c r="C654" s="15" t="s">
        <v>66</v>
      </c>
      <c r="D654" s="530"/>
      <c r="E654" s="224"/>
      <c r="F654" s="530"/>
    </row>
    <row r="655" spans="1:6">
      <c r="A655" s="451"/>
      <c r="B655" s="452"/>
      <c r="C655" s="529" t="s">
        <v>11</v>
      </c>
      <c r="D655" s="530"/>
      <c r="E655" s="224"/>
      <c r="F655" s="530"/>
    </row>
    <row r="656" spans="1:6">
      <c r="A656" s="451"/>
      <c r="B656" s="452"/>
      <c r="C656" s="529" t="s">
        <v>22</v>
      </c>
      <c r="D656" s="530"/>
      <c r="E656" s="224"/>
      <c r="F656" s="530"/>
    </row>
    <row r="657" spans="1:6" ht="15.6">
      <c r="A657" s="480" t="s">
        <v>0</v>
      </c>
      <c r="B657" s="219"/>
      <c r="C657" s="224"/>
      <c r="D657" s="530"/>
      <c r="E657" s="224"/>
      <c r="F657" s="530"/>
    </row>
    <row r="658" spans="1:6">
      <c r="A658" s="209" t="s">
        <v>603</v>
      </c>
      <c r="B658" s="460" t="s">
        <v>604</v>
      </c>
      <c r="C658" s="21" t="s">
        <v>12</v>
      </c>
      <c r="D658" s="530">
        <v>16991.55</v>
      </c>
      <c r="E658" s="539">
        <f>E660+E661</f>
        <v>16906.310000000001</v>
      </c>
      <c r="F658" s="539">
        <f>F660+F661</f>
        <v>16906.310000000001</v>
      </c>
    </row>
    <row r="659" spans="1:6">
      <c r="A659" s="211"/>
      <c r="B659" s="460"/>
      <c r="C659" s="13" t="s">
        <v>21</v>
      </c>
      <c r="D659" s="530"/>
      <c r="E659" s="530"/>
      <c r="F659" s="530"/>
    </row>
    <row r="660" spans="1:6">
      <c r="A660" s="211"/>
      <c r="B660" s="460"/>
      <c r="C660" s="529" t="s">
        <v>9</v>
      </c>
      <c r="D660" s="530">
        <v>16974.2</v>
      </c>
      <c r="E660" s="530">
        <v>16889</v>
      </c>
      <c r="F660" s="530">
        <v>16889</v>
      </c>
    </row>
    <row r="661" spans="1:6">
      <c r="A661" s="211"/>
      <c r="B661" s="460"/>
      <c r="C661" s="529" t="s">
        <v>10</v>
      </c>
      <c r="D661" s="530">
        <v>17.350000000000001</v>
      </c>
      <c r="E661" s="530">
        <v>17.309999999999999</v>
      </c>
      <c r="F661" s="530">
        <v>17.309999999999999</v>
      </c>
    </row>
    <row r="662" spans="1:6">
      <c r="A662" s="211"/>
      <c r="B662" s="460"/>
      <c r="C662" s="15" t="s">
        <v>66</v>
      </c>
      <c r="D662" s="530"/>
      <c r="E662" s="224"/>
      <c r="F662" s="530"/>
    </row>
    <row r="663" spans="1:6">
      <c r="A663" s="211"/>
      <c r="B663" s="460"/>
      <c r="C663" s="529" t="s">
        <v>11</v>
      </c>
      <c r="D663" s="530"/>
      <c r="E663" s="224"/>
      <c r="F663" s="530"/>
    </row>
    <row r="664" spans="1:6">
      <c r="A664" s="215"/>
      <c r="B664" s="460"/>
      <c r="C664" s="529" t="s">
        <v>22</v>
      </c>
      <c r="D664" s="530"/>
      <c r="E664" s="224"/>
      <c r="F664" s="530"/>
    </row>
    <row r="665" spans="1:6">
      <c r="A665" s="481" t="s">
        <v>1495</v>
      </c>
      <c r="B665" s="460" t="s">
        <v>605</v>
      </c>
      <c r="C665" s="21" t="s">
        <v>12</v>
      </c>
      <c r="D665" s="530"/>
      <c r="E665" s="224"/>
      <c r="F665" s="530"/>
    </row>
    <row r="666" spans="1:6">
      <c r="A666" s="481"/>
      <c r="B666" s="460"/>
      <c r="C666" s="13" t="s">
        <v>21</v>
      </c>
      <c r="D666" s="530"/>
      <c r="E666" s="224"/>
      <c r="F666" s="530"/>
    </row>
    <row r="667" spans="1:6">
      <c r="A667" s="481"/>
      <c r="B667" s="460"/>
      <c r="C667" s="529" t="s">
        <v>9</v>
      </c>
      <c r="D667" s="530"/>
      <c r="E667" s="224"/>
      <c r="F667" s="530"/>
    </row>
    <row r="668" spans="1:6">
      <c r="A668" s="481"/>
      <c r="B668" s="460"/>
      <c r="C668" s="529" t="s">
        <v>10</v>
      </c>
      <c r="D668" s="530"/>
      <c r="E668" s="224"/>
      <c r="F668" s="530"/>
    </row>
    <row r="669" spans="1:6">
      <c r="A669" s="481"/>
      <c r="B669" s="460"/>
      <c r="C669" s="15" t="s">
        <v>66</v>
      </c>
      <c r="D669" s="530"/>
      <c r="E669" s="224"/>
      <c r="F669" s="530"/>
    </row>
    <row r="670" spans="1:6">
      <c r="A670" s="481"/>
      <c r="B670" s="460"/>
      <c r="C670" s="529" t="s">
        <v>11</v>
      </c>
      <c r="D670" s="530"/>
      <c r="E670" s="224"/>
      <c r="F670" s="530"/>
    </row>
    <row r="671" spans="1:6">
      <c r="A671" s="481"/>
      <c r="B671" s="460"/>
      <c r="C671" s="529" t="s">
        <v>22</v>
      </c>
      <c r="D671" s="530"/>
      <c r="E671" s="224"/>
      <c r="F671" s="530"/>
    </row>
    <row r="672" spans="1:6">
      <c r="A672" s="459" t="s">
        <v>1496</v>
      </c>
      <c r="B672" s="460" t="s">
        <v>606</v>
      </c>
      <c r="C672" s="21" t="s">
        <v>12</v>
      </c>
      <c r="D672" s="530"/>
      <c r="E672" s="224"/>
      <c r="F672" s="530"/>
    </row>
    <row r="673" spans="1:6">
      <c r="A673" s="459"/>
      <c r="B673" s="460"/>
      <c r="C673" s="13" t="s">
        <v>21</v>
      </c>
      <c r="D673" s="530"/>
      <c r="E673" s="224"/>
      <c r="F673" s="530"/>
    </row>
    <row r="674" spans="1:6">
      <c r="A674" s="459"/>
      <c r="B674" s="460"/>
      <c r="C674" s="529" t="s">
        <v>9</v>
      </c>
      <c r="D674" s="530"/>
      <c r="E674" s="224"/>
      <c r="F674" s="530"/>
    </row>
    <row r="675" spans="1:6">
      <c r="A675" s="459"/>
      <c r="B675" s="460"/>
      <c r="C675" s="529" t="s">
        <v>10</v>
      </c>
      <c r="D675" s="530"/>
      <c r="E675" s="224"/>
      <c r="F675" s="530"/>
    </row>
    <row r="676" spans="1:6">
      <c r="A676" s="459"/>
      <c r="B676" s="460"/>
      <c r="C676" s="15" t="s">
        <v>66</v>
      </c>
      <c r="D676" s="530"/>
      <c r="E676" s="224"/>
      <c r="F676" s="530"/>
    </row>
    <row r="677" spans="1:6">
      <c r="A677" s="459"/>
      <c r="B677" s="460"/>
      <c r="C677" s="529" t="s">
        <v>11</v>
      </c>
      <c r="D677" s="530"/>
      <c r="E677" s="224"/>
      <c r="F677" s="530"/>
    </row>
    <row r="678" spans="1:6">
      <c r="A678" s="459"/>
      <c r="B678" s="460"/>
      <c r="C678" s="529" t="s">
        <v>22</v>
      </c>
      <c r="D678" s="530"/>
      <c r="E678" s="224"/>
      <c r="F678" s="530"/>
    </row>
    <row r="679" spans="1:6" ht="15.75" customHeight="1">
      <c r="A679" s="209" t="s">
        <v>607</v>
      </c>
      <c r="B679" s="210" t="s">
        <v>606</v>
      </c>
      <c r="C679" s="21" t="s">
        <v>12</v>
      </c>
      <c r="D679" s="530"/>
      <c r="E679" s="224"/>
      <c r="F679" s="530"/>
    </row>
    <row r="680" spans="1:6" ht="15.75" customHeight="1">
      <c r="A680" s="211"/>
      <c r="B680" s="212"/>
      <c r="C680" s="13" t="s">
        <v>21</v>
      </c>
      <c r="D680" s="530"/>
      <c r="E680" s="224"/>
      <c r="F680" s="530"/>
    </row>
    <row r="681" spans="1:6" ht="15.75" customHeight="1">
      <c r="A681" s="211"/>
      <c r="B681" s="212"/>
      <c r="C681" s="529" t="s">
        <v>9</v>
      </c>
      <c r="D681" s="530"/>
      <c r="E681" s="224"/>
      <c r="F681" s="530"/>
    </row>
    <row r="682" spans="1:6" ht="15.75" customHeight="1">
      <c r="A682" s="211"/>
      <c r="B682" s="212"/>
      <c r="C682" s="529" t="s">
        <v>10</v>
      </c>
      <c r="D682" s="530"/>
      <c r="E682" s="224"/>
      <c r="F682" s="530"/>
    </row>
    <row r="683" spans="1:6" ht="15.75" customHeight="1">
      <c r="A683" s="211"/>
      <c r="B683" s="212"/>
      <c r="C683" s="15" t="s">
        <v>66</v>
      </c>
      <c r="D683" s="530"/>
      <c r="E683" s="224"/>
      <c r="F683" s="530"/>
    </row>
    <row r="684" spans="1:6" ht="15.75" customHeight="1">
      <c r="A684" s="211"/>
      <c r="B684" s="212"/>
      <c r="C684" s="529" t="s">
        <v>11</v>
      </c>
      <c r="D684" s="530"/>
      <c r="E684" s="224"/>
      <c r="F684" s="530"/>
    </row>
    <row r="685" spans="1:6" ht="15.75" customHeight="1">
      <c r="A685" s="211"/>
      <c r="B685" s="212"/>
      <c r="C685" s="529" t="s">
        <v>22</v>
      </c>
      <c r="D685" s="530"/>
      <c r="E685" s="224"/>
      <c r="F685" s="530"/>
    </row>
    <row r="686" spans="1:6">
      <c r="A686" s="451" t="s">
        <v>131</v>
      </c>
      <c r="B686" s="452" t="s">
        <v>608</v>
      </c>
      <c r="C686" s="21" t="s">
        <v>12</v>
      </c>
      <c r="D686" s="530">
        <v>21222.49</v>
      </c>
      <c r="E686" s="532">
        <f>E688+E689</f>
        <v>21219.3</v>
      </c>
      <c r="F686" s="533">
        <f>F688+F689</f>
        <v>21219.3</v>
      </c>
    </row>
    <row r="687" spans="1:6">
      <c r="A687" s="451"/>
      <c r="B687" s="452"/>
      <c r="C687" s="13" t="s">
        <v>21</v>
      </c>
      <c r="D687" s="530"/>
      <c r="E687" s="532"/>
      <c r="F687" s="533"/>
    </row>
    <row r="688" spans="1:6">
      <c r="A688" s="451"/>
      <c r="B688" s="452"/>
      <c r="C688" s="529" t="s">
        <v>9</v>
      </c>
      <c r="D688" s="530">
        <v>2340.9699999999998</v>
      </c>
      <c r="E688" s="532">
        <f>227+2114</f>
        <v>2341</v>
      </c>
      <c r="F688" s="533">
        <f>227+2114</f>
        <v>2341</v>
      </c>
    </row>
    <row r="689" spans="1:6">
      <c r="A689" s="451"/>
      <c r="B689" s="452"/>
      <c r="C689" s="529" t="s">
        <v>10</v>
      </c>
      <c r="D689" s="530">
        <v>18881.52</v>
      </c>
      <c r="E689" s="532">
        <f>18878.3</f>
        <v>18878.3</v>
      </c>
      <c r="F689" s="533">
        <f>18878.3</f>
        <v>18878.3</v>
      </c>
    </row>
    <row r="690" spans="1:6">
      <c r="A690" s="451"/>
      <c r="B690" s="452"/>
      <c r="C690" s="15" t="s">
        <v>66</v>
      </c>
      <c r="D690" s="530"/>
      <c r="E690" s="532"/>
      <c r="F690" s="533"/>
    </row>
    <row r="691" spans="1:6">
      <c r="A691" s="451"/>
      <c r="B691" s="452"/>
      <c r="C691" s="529" t="s">
        <v>11</v>
      </c>
      <c r="D691" s="530"/>
      <c r="E691" s="224"/>
      <c r="F691" s="530"/>
    </row>
    <row r="692" spans="1:6">
      <c r="A692" s="451"/>
      <c r="B692" s="452"/>
      <c r="C692" s="529" t="s">
        <v>22</v>
      </c>
      <c r="D692" s="530"/>
      <c r="E692" s="224"/>
      <c r="F692" s="530"/>
    </row>
    <row r="693" spans="1:6" ht="15.6">
      <c r="A693" s="450" t="s">
        <v>0</v>
      </c>
      <c r="B693" s="219"/>
      <c r="C693" s="224"/>
      <c r="D693" s="530"/>
      <c r="E693" s="224"/>
      <c r="F693" s="530"/>
    </row>
    <row r="694" spans="1:6">
      <c r="A694" s="459" t="s">
        <v>1509</v>
      </c>
      <c r="B694" s="460" t="s">
        <v>618</v>
      </c>
      <c r="C694" s="21" t="s">
        <v>12</v>
      </c>
      <c r="D694" s="530"/>
      <c r="E694" s="224"/>
      <c r="F694" s="530"/>
    </row>
    <row r="695" spans="1:6">
      <c r="A695" s="459"/>
      <c r="B695" s="460"/>
      <c r="C695" s="13" t="s">
        <v>21</v>
      </c>
      <c r="D695" s="530"/>
      <c r="E695" s="224"/>
      <c r="F695" s="530"/>
    </row>
    <row r="696" spans="1:6">
      <c r="A696" s="459"/>
      <c r="B696" s="460"/>
      <c r="C696" s="529" t="s">
        <v>9</v>
      </c>
      <c r="D696" s="530"/>
      <c r="E696" s="224"/>
      <c r="F696" s="530"/>
    </row>
    <row r="697" spans="1:6">
      <c r="A697" s="459"/>
      <c r="B697" s="460"/>
      <c r="C697" s="529" t="s">
        <v>10</v>
      </c>
      <c r="D697" s="530"/>
      <c r="E697" s="224"/>
      <c r="F697" s="530"/>
    </row>
    <row r="698" spans="1:6">
      <c r="A698" s="459"/>
      <c r="B698" s="460"/>
      <c r="C698" s="15" t="s">
        <v>66</v>
      </c>
      <c r="D698" s="530"/>
      <c r="E698" s="224"/>
      <c r="F698" s="530"/>
    </row>
    <row r="699" spans="1:6">
      <c r="A699" s="459"/>
      <c r="B699" s="460"/>
      <c r="C699" s="529" t="s">
        <v>11</v>
      </c>
      <c r="D699" s="530"/>
      <c r="E699" s="224"/>
      <c r="F699" s="530"/>
    </row>
    <row r="700" spans="1:6">
      <c r="A700" s="459"/>
      <c r="B700" s="460"/>
      <c r="C700" s="529" t="s">
        <v>22</v>
      </c>
      <c r="D700" s="530"/>
      <c r="E700" s="224"/>
      <c r="F700" s="530"/>
    </row>
    <row r="701" spans="1:6">
      <c r="A701" s="209" t="s">
        <v>607</v>
      </c>
      <c r="B701" s="460" t="s">
        <v>619</v>
      </c>
      <c r="C701" s="21" t="s">
        <v>12</v>
      </c>
      <c r="D701" s="530"/>
      <c r="E701" s="224"/>
      <c r="F701" s="530"/>
    </row>
    <row r="702" spans="1:6">
      <c r="A702" s="211"/>
      <c r="B702" s="460"/>
      <c r="C702" s="13" t="s">
        <v>21</v>
      </c>
      <c r="D702" s="530"/>
      <c r="E702" s="224"/>
      <c r="F702" s="530"/>
    </row>
    <row r="703" spans="1:6">
      <c r="A703" s="211"/>
      <c r="B703" s="460"/>
      <c r="C703" s="529" t="s">
        <v>9</v>
      </c>
      <c r="D703" s="530"/>
      <c r="E703" s="224"/>
      <c r="F703" s="530"/>
    </row>
    <row r="704" spans="1:6">
      <c r="A704" s="211"/>
      <c r="B704" s="460"/>
      <c r="C704" s="529" t="s">
        <v>10</v>
      </c>
      <c r="D704" s="530"/>
      <c r="E704" s="224"/>
      <c r="F704" s="530"/>
    </row>
    <row r="705" spans="1:6">
      <c r="A705" s="211"/>
      <c r="B705" s="460"/>
      <c r="C705" s="15" t="s">
        <v>66</v>
      </c>
      <c r="D705" s="530"/>
      <c r="E705" s="224"/>
      <c r="F705" s="530"/>
    </row>
    <row r="706" spans="1:6">
      <c r="A706" s="211"/>
      <c r="B706" s="460"/>
      <c r="C706" s="529" t="s">
        <v>11</v>
      </c>
      <c r="D706" s="530"/>
      <c r="E706" s="224"/>
      <c r="F706" s="530"/>
    </row>
    <row r="707" spans="1:6">
      <c r="A707" s="215"/>
      <c r="B707" s="460"/>
      <c r="C707" s="529" t="s">
        <v>22</v>
      </c>
      <c r="D707" s="530"/>
      <c r="E707" s="224"/>
      <c r="F707" s="530"/>
    </row>
    <row r="708" spans="1:6">
      <c r="A708" s="209" t="s">
        <v>620</v>
      </c>
      <c r="B708" s="460" t="s">
        <v>621</v>
      </c>
      <c r="C708" s="21" t="s">
        <v>12</v>
      </c>
      <c r="D708" s="530"/>
      <c r="E708" s="224"/>
      <c r="F708" s="530"/>
    </row>
    <row r="709" spans="1:6">
      <c r="A709" s="211"/>
      <c r="B709" s="460"/>
      <c r="C709" s="13" t="s">
        <v>21</v>
      </c>
      <c r="D709" s="530"/>
      <c r="E709" s="224"/>
      <c r="F709" s="530"/>
    </row>
    <row r="710" spans="1:6">
      <c r="A710" s="211"/>
      <c r="B710" s="460"/>
      <c r="C710" s="529" t="s">
        <v>9</v>
      </c>
      <c r="D710" s="530"/>
      <c r="E710" s="224"/>
      <c r="F710" s="530"/>
    </row>
    <row r="711" spans="1:6">
      <c r="A711" s="211"/>
      <c r="B711" s="460"/>
      <c r="C711" s="529" t="s">
        <v>10</v>
      </c>
      <c r="D711" s="530"/>
      <c r="E711" s="224"/>
      <c r="F711" s="530"/>
    </row>
    <row r="712" spans="1:6">
      <c r="A712" s="211"/>
      <c r="B712" s="460"/>
      <c r="C712" s="15" t="s">
        <v>66</v>
      </c>
      <c r="D712" s="530"/>
      <c r="E712" s="224"/>
      <c r="F712" s="530"/>
    </row>
    <row r="713" spans="1:6">
      <c r="A713" s="211"/>
      <c r="B713" s="460"/>
      <c r="C713" s="529" t="s">
        <v>11</v>
      </c>
      <c r="D713" s="530"/>
      <c r="E713" s="224"/>
      <c r="F713" s="530"/>
    </row>
    <row r="714" spans="1:6">
      <c r="A714" s="215"/>
      <c r="B714" s="460"/>
      <c r="C714" s="529" t="s">
        <v>22</v>
      </c>
      <c r="D714" s="530"/>
      <c r="E714" s="224"/>
      <c r="F714" s="530"/>
    </row>
    <row r="715" spans="1:6">
      <c r="A715" s="459" t="s">
        <v>622</v>
      </c>
      <c r="B715" s="460" t="s">
        <v>623</v>
      </c>
      <c r="C715" s="21" t="s">
        <v>12</v>
      </c>
      <c r="D715" s="530"/>
      <c r="E715" s="224"/>
      <c r="F715" s="530"/>
    </row>
    <row r="716" spans="1:6">
      <c r="A716" s="459"/>
      <c r="B716" s="460"/>
      <c r="C716" s="13" t="s">
        <v>21</v>
      </c>
      <c r="D716" s="530"/>
      <c r="E716" s="224"/>
      <c r="F716" s="530"/>
    </row>
    <row r="717" spans="1:6">
      <c r="A717" s="459"/>
      <c r="B717" s="460"/>
      <c r="C717" s="529" t="s">
        <v>9</v>
      </c>
      <c r="D717" s="530"/>
      <c r="E717" s="224"/>
      <c r="F717" s="530"/>
    </row>
    <row r="718" spans="1:6">
      <c r="A718" s="459"/>
      <c r="B718" s="460"/>
      <c r="C718" s="529" t="s">
        <v>10</v>
      </c>
      <c r="D718" s="530"/>
      <c r="E718" s="224"/>
      <c r="F718" s="530"/>
    </row>
    <row r="719" spans="1:6">
      <c r="A719" s="459"/>
      <c r="B719" s="460"/>
      <c r="C719" s="15" t="s">
        <v>66</v>
      </c>
      <c r="D719" s="530"/>
      <c r="E719" s="224"/>
      <c r="F719" s="530"/>
    </row>
    <row r="720" spans="1:6">
      <c r="A720" s="459"/>
      <c r="B720" s="460"/>
      <c r="C720" s="529" t="s">
        <v>11</v>
      </c>
      <c r="D720" s="530"/>
      <c r="E720" s="224"/>
      <c r="F720" s="530"/>
    </row>
    <row r="721" spans="1:6">
      <c r="A721" s="459"/>
      <c r="B721" s="460"/>
      <c r="C721" s="529" t="s">
        <v>22</v>
      </c>
      <c r="D721" s="530"/>
      <c r="E721" s="224"/>
      <c r="F721" s="530"/>
    </row>
    <row r="722" spans="1:6">
      <c r="A722" s="459" t="s">
        <v>624</v>
      </c>
      <c r="B722" s="460" t="s">
        <v>625</v>
      </c>
      <c r="C722" s="21" t="s">
        <v>12</v>
      </c>
      <c r="D722" s="530"/>
      <c r="E722" s="224"/>
      <c r="F722" s="530"/>
    </row>
    <row r="723" spans="1:6">
      <c r="A723" s="459"/>
      <c r="B723" s="460"/>
      <c r="C723" s="13" t="s">
        <v>21</v>
      </c>
      <c r="D723" s="530"/>
      <c r="E723" s="224"/>
      <c r="F723" s="530"/>
    </row>
    <row r="724" spans="1:6">
      <c r="A724" s="459"/>
      <c r="B724" s="460"/>
      <c r="C724" s="529" t="s">
        <v>9</v>
      </c>
      <c r="D724" s="530"/>
      <c r="E724" s="224"/>
      <c r="F724" s="530"/>
    </row>
    <row r="725" spans="1:6">
      <c r="A725" s="459"/>
      <c r="B725" s="460"/>
      <c r="C725" s="529" t="s">
        <v>10</v>
      </c>
      <c r="D725" s="530"/>
      <c r="E725" s="224"/>
      <c r="F725" s="530"/>
    </row>
    <row r="726" spans="1:6">
      <c r="A726" s="459"/>
      <c r="B726" s="460"/>
      <c r="C726" s="15" t="s">
        <v>66</v>
      </c>
      <c r="D726" s="530"/>
      <c r="E726" s="224"/>
      <c r="F726" s="530"/>
    </row>
    <row r="727" spans="1:6">
      <c r="A727" s="459"/>
      <c r="B727" s="460"/>
      <c r="C727" s="529" t="s">
        <v>11</v>
      </c>
      <c r="D727" s="530"/>
      <c r="E727" s="224"/>
      <c r="F727" s="530"/>
    </row>
    <row r="728" spans="1:6">
      <c r="A728" s="459"/>
      <c r="B728" s="460"/>
      <c r="C728" s="529" t="s">
        <v>22</v>
      </c>
      <c r="D728" s="530"/>
      <c r="E728" s="224"/>
      <c r="F728" s="530"/>
    </row>
    <row r="729" spans="1:6">
      <c r="A729" s="459" t="s">
        <v>626</v>
      </c>
      <c r="B729" s="210" t="s">
        <v>627</v>
      </c>
      <c r="C729" s="21" t="s">
        <v>12</v>
      </c>
      <c r="D729" s="530"/>
      <c r="E729" s="224"/>
      <c r="F729" s="530"/>
    </row>
    <row r="730" spans="1:6">
      <c r="A730" s="459"/>
      <c r="B730" s="212"/>
      <c r="C730" s="13" t="s">
        <v>21</v>
      </c>
      <c r="D730" s="530"/>
      <c r="E730" s="224"/>
      <c r="F730" s="530"/>
    </row>
    <row r="731" spans="1:6">
      <c r="A731" s="459"/>
      <c r="B731" s="212"/>
      <c r="C731" s="529" t="s">
        <v>9</v>
      </c>
      <c r="D731" s="530"/>
      <c r="E731" s="224"/>
      <c r="F731" s="530"/>
    </row>
    <row r="732" spans="1:6">
      <c r="A732" s="459"/>
      <c r="B732" s="212"/>
      <c r="C732" s="529" t="s">
        <v>10</v>
      </c>
      <c r="D732" s="530"/>
      <c r="E732" s="224"/>
      <c r="F732" s="530"/>
    </row>
    <row r="733" spans="1:6">
      <c r="A733" s="459"/>
      <c r="B733" s="212"/>
      <c r="C733" s="15" t="s">
        <v>66</v>
      </c>
      <c r="D733" s="530"/>
      <c r="E733" s="224"/>
      <c r="F733" s="530"/>
    </row>
    <row r="734" spans="1:6">
      <c r="A734" s="459"/>
      <c r="B734" s="212"/>
      <c r="C734" s="529" t="s">
        <v>11</v>
      </c>
      <c r="D734" s="530"/>
      <c r="E734" s="224"/>
      <c r="F734" s="530"/>
    </row>
    <row r="735" spans="1:6">
      <c r="A735" s="459"/>
      <c r="B735" s="216"/>
      <c r="C735" s="529" t="s">
        <v>22</v>
      </c>
      <c r="D735" s="530"/>
      <c r="E735" s="224"/>
      <c r="F735" s="530"/>
    </row>
    <row r="736" spans="1:6">
      <c r="A736" s="476" t="s">
        <v>582</v>
      </c>
      <c r="B736" s="460" t="s">
        <v>581</v>
      </c>
      <c r="C736" s="21" t="s">
        <v>12</v>
      </c>
      <c r="D736" s="530"/>
      <c r="E736" s="224"/>
      <c r="F736" s="530"/>
    </row>
    <row r="737" spans="1:6">
      <c r="A737" s="476"/>
      <c r="B737" s="460"/>
      <c r="C737" s="13" t="s">
        <v>21</v>
      </c>
      <c r="D737" s="530"/>
      <c r="E737" s="224"/>
      <c r="F737" s="530"/>
    </row>
    <row r="738" spans="1:6">
      <c r="A738" s="476"/>
      <c r="B738" s="460"/>
      <c r="C738" s="529" t="s">
        <v>9</v>
      </c>
      <c r="D738" s="530"/>
      <c r="E738" s="224"/>
      <c r="F738" s="530"/>
    </row>
    <row r="739" spans="1:6">
      <c r="A739" s="476"/>
      <c r="B739" s="460"/>
      <c r="C739" s="529" t="s">
        <v>10</v>
      </c>
      <c r="D739" s="530"/>
      <c r="E739" s="224"/>
      <c r="F739" s="530"/>
    </row>
    <row r="740" spans="1:6">
      <c r="A740" s="476"/>
      <c r="B740" s="460"/>
      <c r="C740" s="15" t="s">
        <v>66</v>
      </c>
      <c r="D740" s="530"/>
      <c r="E740" s="224"/>
      <c r="F740" s="530"/>
    </row>
    <row r="741" spans="1:6">
      <c r="A741" s="476"/>
      <c r="B741" s="460"/>
      <c r="C741" s="529" t="s">
        <v>11</v>
      </c>
      <c r="D741" s="530"/>
      <c r="E741" s="224"/>
      <c r="F741" s="530"/>
    </row>
    <row r="742" spans="1:6">
      <c r="A742" s="476"/>
      <c r="B742" s="460"/>
      <c r="C742" s="529" t="s">
        <v>22</v>
      </c>
      <c r="D742" s="530"/>
      <c r="E742" s="224"/>
      <c r="F742" s="530"/>
    </row>
    <row r="743" spans="1:6">
      <c r="A743" s="451" t="s">
        <v>132</v>
      </c>
      <c r="B743" s="452" t="s">
        <v>628</v>
      </c>
      <c r="C743" s="21" t="s">
        <v>12</v>
      </c>
      <c r="D743" s="530">
        <v>8108.26</v>
      </c>
      <c r="E743" s="532">
        <f>E745+E746</f>
        <v>7515.7999999999993</v>
      </c>
      <c r="F743" s="533">
        <f>F745+F746</f>
        <v>7515.7999999999993</v>
      </c>
    </row>
    <row r="744" spans="1:6">
      <c r="A744" s="451"/>
      <c r="B744" s="452"/>
      <c r="C744" s="13" t="s">
        <v>21</v>
      </c>
      <c r="D744" s="530"/>
      <c r="E744" s="532"/>
      <c r="F744" s="533"/>
    </row>
    <row r="745" spans="1:6">
      <c r="A745" s="451"/>
      <c r="B745" s="452"/>
      <c r="C745" s="529" t="s">
        <v>9</v>
      </c>
      <c r="D745" s="530">
        <v>6251.5</v>
      </c>
      <c r="E745" s="532">
        <f>5805.2</f>
        <v>5805.2</v>
      </c>
      <c r="F745" s="533">
        <f>5805.2</f>
        <v>5805.2</v>
      </c>
    </row>
    <row r="746" spans="1:6">
      <c r="A746" s="451"/>
      <c r="B746" s="452"/>
      <c r="C746" s="529" t="s">
        <v>10</v>
      </c>
      <c r="D746" s="530">
        <v>1856.76</v>
      </c>
      <c r="E746" s="532">
        <f>1710.6</f>
        <v>1710.6</v>
      </c>
      <c r="F746" s="533">
        <f>1710.6</f>
        <v>1710.6</v>
      </c>
    </row>
    <row r="747" spans="1:6">
      <c r="A747" s="451"/>
      <c r="B747" s="452"/>
      <c r="C747" s="15" t="s">
        <v>66</v>
      </c>
      <c r="D747" s="530"/>
      <c r="E747" s="224"/>
      <c r="F747" s="530"/>
    </row>
    <row r="748" spans="1:6">
      <c r="A748" s="451"/>
      <c r="B748" s="452"/>
      <c r="C748" s="529" t="s">
        <v>11</v>
      </c>
      <c r="D748" s="530"/>
      <c r="E748" s="224"/>
      <c r="F748" s="530"/>
    </row>
    <row r="749" spans="1:6">
      <c r="A749" s="451"/>
      <c r="B749" s="452"/>
      <c r="C749" s="529" t="s">
        <v>22</v>
      </c>
      <c r="D749" s="530"/>
      <c r="E749" s="224"/>
      <c r="F749" s="530"/>
    </row>
    <row r="750" spans="1:6" ht="15.6">
      <c r="A750" s="450" t="s">
        <v>0</v>
      </c>
      <c r="B750" s="219"/>
      <c r="C750" s="224"/>
      <c r="D750" s="530"/>
      <c r="E750" s="224"/>
      <c r="F750" s="530"/>
    </row>
    <row r="751" spans="1:6">
      <c r="A751" s="209" t="s">
        <v>603</v>
      </c>
      <c r="B751" s="460" t="s">
        <v>634</v>
      </c>
      <c r="C751" s="21" t="s">
        <v>12</v>
      </c>
      <c r="D751" s="530"/>
      <c r="E751" s="224"/>
      <c r="F751" s="530"/>
    </row>
    <row r="752" spans="1:6">
      <c r="A752" s="211"/>
      <c r="B752" s="460"/>
      <c r="C752" s="13" t="s">
        <v>21</v>
      </c>
      <c r="D752" s="530"/>
      <c r="E752" s="224"/>
      <c r="F752" s="530"/>
    </row>
    <row r="753" spans="1:6">
      <c r="A753" s="211"/>
      <c r="B753" s="460"/>
      <c r="C753" s="529" t="s">
        <v>9</v>
      </c>
      <c r="D753" s="530"/>
      <c r="E753" s="224"/>
      <c r="F753" s="530"/>
    </row>
    <row r="754" spans="1:6">
      <c r="A754" s="211"/>
      <c r="B754" s="460"/>
      <c r="C754" s="529" t="s">
        <v>10</v>
      </c>
      <c r="D754" s="530"/>
      <c r="E754" s="224"/>
      <c r="F754" s="530"/>
    </row>
    <row r="755" spans="1:6">
      <c r="A755" s="211"/>
      <c r="B755" s="460"/>
      <c r="C755" s="15" t="s">
        <v>66</v>
      </c>
      <c r="D755" s="530"/>
      <c r="E755" s="224"/>
      <c r="F755" s="530"/>
    </row>
    <row r="756" spans="1:6">
      <c r="A756" s="211"/>
      <c r="B756" s="460"/>
      <c r="C756" s="529" t="s">
        <v>11</v>
      </c>
      <c r="D756" s="530"/>
      <c r="E756" s="224"/>
      <c r="F756" s="530"/>
    </row>
    <row r="757" spans="1:6">
      <c r="A757" s="215"/>
      <c r="B757" s="460"/>
      <c r="C757" s="529" t="s">
        <v>22</v>
      </c>
      <c r="D757" s="530"/>
      <c r="E757" s="224"/>
      <c r="F757" s="530"/>
    </row>
    <row r="758" spans="1:6">
      <c r="A758" s="209" t="s">
        <v>607</v>
      </c>
      <c r="B758" s="460" t="s">
        <v>635</v>
      </c>
      <c r="C758" s="21" t="s">
        <v>12</v>
      </c>
      <c r="D758" s="530"/>
      <c r="E758" s="224"/>
      <c r="F758" s="530"/>
    </row>
    <row r="759" spans="1:6">
      <c r="A759" s="211"/>
      <c r="B759" s="460"/>
      <c r="C759" s="13" t="s">
        <v>21</v>
      </c>
      <c r="D759" s="530"/>
      <c r="E759" s="224"/>
      <c r="F759" s="530"/>
    </row>
    <row r="760" spans="1:6">
      <c r="A760" s="211"/>
      <c r="B760" s="460"/>
      <c r="C760" s="529" t="s">
        <v>9</v>
      </c>
      <c r="D760" s="530"/>
      <c r="E760" s="224"/>
      <c r="F760" s="530"/>
    </row>
    <row r="761" spans="1:6">
      <c r="A761" s="211"/>
      <c r="B761" s="460"/>
      <c r="C761" s="529" t="s">
        <v>10</v>
      </c>
      <c r="D761" s="530"/>
      <c r="E761" s="224"/>
      <c r="F761" s="530"/>
    </row>
    <row r="762" spans="1:6">
      <c r="A762" s="211"/>
      <c r="B762" s="460"/>
      <c r="C762" s="15" t="s">
        <v>66</v>
      </c>
      <c r="D762" s="530"/>
      <c r="E762" s="224"/>
      <c r="F762" s="530"/>
    </row>
    <row r="763" spans="1:6">
      <c r="A763" s="211"/>
      <c r="B763" s="460"/>
      <c r="C763" s="529" t="s">
        <v>11</v>
      </c>
      <c r="D763" s="530"/>
      <c r="E763" s="224"/>
      <c r="F763" s="530"/>
    </row>
    <row r="764" spans="1:6">
      <c r="A764" s="215"/>
      <c r="B764" s="460"/>
      <c r="C764" s="529" t="s">
        <v>22</v>
      </c>
      <c r="D764" s="530"/>
      <c r="E764" s="224"/>
      <c r="F764" s="530"/>
    </row>
    <row r="765" spans="1:6">
      <c r="A765" s="540" t="s">
        <v>620</v>
      </c>
      <c r="B765" s="460" t="s">
        <v>636</v>
      </c>
      <c r="C765" s="21" t="s">
        <v>12</v>
      </c>
      <c r="D765" s="530"/>
      <c r="E765" s="224"/>
      <c r="F765" s="530"/>
    </row>
    <row r="766" spans="1:6">
      <c r="A766" s="541"/>
      <c r="B766" s="460"/>
      <c r="C766" s="13" t="s">
        <v>21</v>
      </c>
      <c r="D766" s="530"/>
      <c r="E766" s="224"/>
      <c r="F766" s="530"/>
    </row>
    <row r="767" spans="1:6">
      <c r="A767" s="541"/>
      <c r="B767" s="460"/>
      <c r="C767" s="529" t="s">
        <v>9</v>
      </c>
      <c r="D767" s="530"/>
      <c r="E767" s="224"/>
      <c r="F767" s="530"/>
    </row>
    <row r="768" spans="1:6">
      <c r="A768" s="541"/>
      <c r="B768" s="460"/>
      <c r="C768" s="529" t="s">
        <v>10</v>
      </c>
      <c r="D768" s="530"/>
      <c r="E768" s="224"/>
      <c r="F768" s="530"/>
    </row>
    <row r="769" spans="1:6">
      <c r="A769" s="541"/>
      <c r="B769" s="460"/>
      <c r="C769" s="15" t="s">
        <v>66</v>
      </c>
      <c r="D769" s="530"/>
      <c r="E769" s="224"/>
      <c r="F769" s="530"/>
    </row>
    <row r="770" spans="1:6">
      <c r="A770" s="541"/>
      <c r="B770" s="460"/>
      <c r="C770" s="529" t="s">
        <v>11</v>
      </c>
      <c r="D770" s="530"/>
      <c r="E770" s="224"/>
      <c r="F770" s="530"/>
    </row>
    <row r="771" spans="1:6">
      <c r="A771" s="542"/>
      <c r="B771" s="460"/>
      <c r="C771" s="529" t="s">
        <v>22</v>
      </c>
      <c r="D771" s="530"/>
      <c r="E771" s="224"/>
      <c r="F771" s="530"/>
    </row>
    <row r="772" spans="1:6">
      <c r="A772" s="459" t="s">
        <v>622</v>
      </c>
      <c r="B772" s="460" t="s">
        <v>637</v>
      </c>
      <c r="C772" s="21" t="s">
        <v>12</v>
      </c>
      <c r="D772" s="530">
        <v>857.42</v>
      </c>
      <c r="E772" s="530">
        <v>742.9</v>
      </c>
      <c r="F772" s="530">
        <v>742.9</v>
      </c>
    </row>
    <row r="773" spans="1:6">
      <c r="A773" s="459"/>
      <c r="B773" s="460"/>
      <c r="C773" s="13" t="s">
        <v>21</v>
      </c>
      <c r="D773" s="530"/>
      <c r="E773" s="530"/>
      <c r="F773" s="530"/>
    </row>
    <row r="774" spans="1:6">
      <c r="A774" s="459"/>
      <c r="B774" s="460"/>
      <c r="C774" s="529" t="s">
        <v>9</v>
      </c>
      <c r="D774" s="530"/>
      <c r="E774" s="530"/>
      <c r="F774" s="530"/>
    </row>
    <row r="775" spans="1:6">
      <c r="A775" s="459"/>
      <c r="B775" s="460"/>
      <c r="C775" s="529" t="s">
        <v>10</v>
      </c>
      <c r="D775" s="530">
        <v>857.42</v>
      </c>
      <c r="E775" s="530">
        <v>742.9</v>
      </c>
      <c r="F775" s="530">
        <v>742.9</v>
      </c>
    </row>
    <row r="776" spans="1:6">
      <c r="A776" s="459"/>
      <c r="B776" s="460"/>
      <c r="C776" s="15" t="s">
        <v>66</v>
      </c>
      <c r="D776" s="530"/>
      <c r="E776" s="224"/>
      <c r="F776" s="530"/>
    </row>
    <row r="777" spans="1:6">
      <c r="A777" s="459"/>
      <c r="B777" s="460"/>
      <c r="C777" s="529" t="s">
        <v>11</v>
      </c>
      <c r="D777" s="530"/>
      <c r="E777" s="224"/>
      <c r="F777" s="530"/>
    </row>
    <row r="778" spans="1:6">
      <c r="A778" s="459"/>
      <c r="B778" s="460"/>
      <c r="C778" s="529" t="s">
        <v>22</v>
      </c>
      <c r="D778" s="530"/>
      <c r="E778" s="224"/>
      <c r="F778" s="530"/>
    </row>
    <row r="779" spans="1:6">
      <c r="A779" s="484" t="s">
        <v>638</v>
      </c>
      <c r="B779" s="452" t="s">
        <v>639</v>
      </c>
      <c r="C779" s="21" t="s">
        <v>12</v>
      </c>
      <c r="D779" s="530">
        <v>24167.75</v>
      </c>
      <c r="E779" s="530">
        <f>E781+E782</f>
        <v>24167.599999999999</v>
      </c>
      <c r="F779" s="530">
        <f>F781+F782</f>
        <v>24167.599999999999</v>
      </c>
    </row>
    <row r="780" spans="1:6">
      <c r="A780" s="484"/>
      <c r="B780" s="452"/>
      <c r="C780" s="13" t="s">
        <v>21</v>
      </c>
      <c r="D780" s="530"/>
      <c r="E780" s="530"/>
      <c r="F780" s="530"/>
    </row>
    <row r="781" spans="1:6">
      <c r="A781" s="484"/>
      <c r="B781" s="452"/>
      <c r="C781" s="529" t="s">
        <v>9</v>
      </c>
      <c r="D781" s="530">
        <v>1539.78</v>
      </c>
      <c r="E781" s="530">
        <v>1539.78</v>
      </c>
      <c r="F781" s="530">
        <v>1539.78</v>
      </c>
    </row>
    <row r="782" spans="1:6">
      <c r="A782" s="484"/>
      <c r="B782" s="452"/>
      <c r="C782" s="529" t="s">
        <v>10</v>
      </c>
      <c r="D782" s="530">
        <v>22627.97</v>
      </c>
      <c r="E782" s="530">
        <v>22627.82</v>
      </c>
      <c r="F782" s="530">
        <v>22627.82</v>
      </c>
    </row>
    <row r="783" spans="1:6">
      <c r="A783" s="484"/>
      <c r="B783" s="452"/>
      <c r="C783" s="15" t="s">
        <v>66</v>
      </c>
      <c r="D783" s="530"/>
      <c r="E783" s="224"/>
      <c r="F783" s="530"/>
    </row>
    <row r="784" spans="1:6">
      <c r="A784" s="484"/>
      <c r="B784" s="452"/>
      <c r="C784" s="529" t="s">
        <v>11</v>
      </c>
      <c r="D784" s="530"/>
      <c r="E784" s="224"/>
      <c r="F784" s="530"/>
    </row>
    <row r="785" spans="1:6">
      <c r="A785" s="484"/>
      <c r="B785" s="452"/>
      <c r="C785" s="529" t="s">
        <v>22</v>
      </c>
      <c r="D785" s="530"/>
      <c r="E785" s="224"/>
      <c r="F785" s="530"/>
    </row>
    <row r="786" spans="1:6" ht="12.75" customHeight="1">
      <c r="A786" s="485" t="s">
        <v>0</v>
      </c>
      <c r="B786" s="486"/>
      <c r="C786" s="224"/>
      <c r="D786" s="530"/>
      <c r="E786" s="224"/>
      <c r="F786" s="530"/>
    </row>
    <row r="787" spans="1:6">
      <c r="A787" s="209" t="s">
        <v>603</v>
      </c>
      <c r="B787" s="543" t="s">
        <v>1520</v>
      </c>
      <c r="C787" s="21" t="s">
        <v>12</v>
      </c>
      <c r="D787" s="530">
        <v>24167.75</v>
      </c>
      <c r="E787" s="530">
        <f>E789+E790</f>
        <v>24167.599999999999</v>
      </c>
      <c r="F787" s="530">
        <f>F789+F790</f>
        <v>24167.599999999999</v>
      </c>
    </row>
    <row r="788" spans="1:6">
      <c r="A788" s="544"/>
      <c r="B788" s="244"/>
      <c r="C788" s="13" t="s">
        <v>21</v>
      </c>
      <c r="D788" s="530"/>
      <c r="E788" s="530"/>
      <c r="F788" s="530"/>
    </row>
    <row r="789" spans="1:6">
      <c r="A789" s="544"/>
      <c r="B789" s="244"/>
      <c r="C789" s="529" t="s">
        <v>9</v>
      </c>
      <c r="D789" s="530">
        <v>1539.78</v>
      </c>
      <c r="E789" s="530">
        <v>1539.78</v>
      </c>
      <c r="F789" s="530">
        <v>1539.78</v>
      </c>
    </row>
    <row r="790" spans="1:6">
      <c r="A790" s="544"/>
      <c r="B790" s="244"/>
      <c r="C790" s="529" t="s">
        <v>10</v>
      </c>
      <c r="D790" s="530">
        <v>22627.97</v>
      </c>
      <c r="E790" s="530">
        <v>22627.82</v>
      </c>
      <c r="F790" s="530">
        <v>22627.82</v>
      </c>
    </row>
    <row r="791" spans="1:6">
      <c r="A791" s="544"/>
      <c r="B791" s="244"/>
      <c r="C791" s="15" t="s">
        <v>66</v>
      </c>
      <c r="D791" s="530"/>
      <c r="E791" s="224"/>
      <c r="F791" s="530"/>
    </row>
    <row r="792" spans="1:6">
      <c r="A792" s="544"/>
      <c r="B792" s="244"/>
      <c r="C792" s="529" t="s">
        <v>11</v>
      </c>
      <c r="D792" s="530"/>
      <c r="E792" s="224"/>
      <c r="F792" s="530"/>
    </row>
    <row r="793" spans="1:6">
      <c r="A793" s="545"/>
      <c r="B793" s="246"/>
      <c r="C793" s="529" t="s">
        <v>22</v>
      </c>
      <c r="D793" s="530"/>
      <c r="E793" s="224"/>
      <c r="F793" s="530"/>
    </row>
    <row r="794" spans="1:6">
      <c r="A794" s="459" t="s">
        <v>1521</v>
      </c>
      <c r="B794" s="489" t="s">
        <v>650</v>
      </c>
      <c r="C794" s="21" t="s">
        <v>12</v>
      </c>
      <c r="D794" s="530"/>
      <c r="E794" s="224"/>
      <c r="F794" s="530"/>
    </row>
    <row r="795" spans="1:6">
      <c r="A795" s="459"/>
      <c r="B795" s="489"/>
      <c r="C795" s="13" t="s">
        <v>21</v>
      </c>
      <c r="D795" s="530"/>
      <c r="E795" s="224"/>
      <c r="F795" s="530"/>
    </row>
    <row r="796" spans="1:6">
      <c r="A796" s="459"/>
      <c r="B796" s="489"/>
      <c r="C796" s="529" t="s">
        <v>9</v>
      </c>
      <c r="D796" s="530"/>
      <c r="E796" s="224"/>
      <c r="F796" s="530"/>
    </row>
    <row r="797" spans="1:6">
      <c r="A797" s="459"/>
      <c r="B797" s="489"/>
      <c r="C797" s="529" t="s">
        <v>10</v>
      </c>
      <c r="D797" s="530"/>
      <c r="E797" s="224"/>
      <c r="F797" s="530"/>
    </row>
    <row r="798" spans="1:6">
      <c r="A798" s="459"/>
      <c r="B798" s="489"/>
      <c r="C798" s="15" t="s">
        <v>66</v>
      </c>
      <c r="D798" s="530"/>
      <c r="E798" s="224"/>
      <c r="F798" s="530"/>
    </row>
    <row r="799" spans="1:6">
      <c r="A799" s="459"/>
      <c r="B799" s="489"/>
      <c r="C799" s="529" t="s">
        <v>11</v>
      </c>
      <c r="D799" s="530"/>
      <c r="E799" s="224"/>
      <c r="F799" s="530"/>
    </row>
    <row r="800" spans="1:6">
      <c r="A800" s="459"/>
      <c r="B800" s="489"/>
      <c r="C800" s="529" t="s">
        <v>22</v>
      </c>
      <c r="D800" s="530"/>
      <c r="E800" s="224"/>
      <c r="F800" s="530"/>
    </row>
    <row r="801" spans="1:6">
      <c r="A801" s="459" t="s">
        <v>620</v>
      </c>
      <c r="B801" s="489" t="s">
        <v>651</v>
      </c>
      <c r="C801" s="21" t="s">
        <v>12</v>
      </c>
      <c r="D801" s="530"/>
      <c r="E801" s="224"/>
      <c r="F801" s="530"/>
    </row>
    <row r="802" spans="1:6">
      <c r="A802" s="459"/>
      <c r="B802" s="489"/>
      <c r="C802" s="13" t="s">
        <v>21</v>
      </c>
      <c r="D802" s="530"/>
      <c r="E802" s="224"/>
      <c r="F802" s="530"/>
    </row>
    <row r="803" spans="1:6">
      <c r="A803" s="459"/>
      <c r="B803" s="489"/>
      <c r="C803" s="529" t="s">
        <v>9</v>
      </c>
      <c r="D803" s="530"/>
      <c r="E803" s="224"/>
      <c r="F803" s="530"/>
    </row>
    <row r="804" spans="1:6">
      <c r="A804" s="459"/>
      <c r="B804" s="489"/>
      <c r="C804" s="529" t="s">
        <v>10</v>
      </c>
      <c r="D804" s="530"/>
      <c r="E804" s="224"/>
      <c r="F804" s="530"/>
    </row>
    <row r="805" spans="1:6">
      <c r="A805" s="459"/>
      <c r="B805" s="489"/>
      <c r="C805" s="15" t="s">
        <v>66</v>
      </c>
      <c r="D805" s="530"/>
      <c r="E805" s="224"/>
      <c r="F805" s="530"/>
    </row>
    <row r="806" spans="1:6">
      <c r="A806" s="459"/>
      <c r="B806" s="489"/>
      <c r="C806" s="529" t="s">
        <v>11</v>
      </c>
      <c r="D806" s="530"/>
      <c r="E806" s="224"/>
      <c r="F806" s="530"/>
    </row>
    <row r="807" spans="1:6">
      <c r="A807" s="459"/>
      <c r="B807" s="489"/>
      <c r="C807" s="529" t="s">
        <v>22</v>
      </c>
      <c r="D807" s="530"/>
      <c r="E807" s="224"/>
      <c r="F807" s="530"/>
    </row>
    <row r="808" spans="1:6">
      <c r="A808" s="451" t="s">
        <v>652</v>
      </c>
      <c r="B808" s="490" t="s">
        <v>653</v>
      </c>
      <c r="C808" s="21" t="s">
        <v>12</v>
      </c>
      <c r="D808" s="530">
        <v>800</v>
      </c>
      <c r="E808" s="530">
        <v>800</v>
      </c>
      <c r="F808" s="530">
        <v>800</v>
      </c>
    </row>
    <row r="809" spans="1:6">
      <c r="A809" s="451"/>
      <c r="B809" s="490"/>
      <c r="C809" s="13" t="s">
        <v>21</v>
      </c>
      <c r="D809" s="530"/>
      <c r="E809" s="530"/>
      <c r="F809" s="530"/>
    </row>
    <row r="810" spans="1:6">
      <c r="A810" s="451"/>
      <c r="B810" s="490"/>
      <c r="C810" s="529" t="s">
        <v>9</v>
      </c>
      <c r="D810" s="530"/>
      <c r="E810" s="530"/>
      <c r="F810" s="530"/>
    </row>
    <row r="811" spans="1:6">
      <c r="A811" s="451"/>
      <c r="B811" s="490"/>
      <c r="C811" s="529" t="s">
        <v>10</v>
      </c>
      <c r="D811" s="530">
        <v>800</v>
      </c>
      <c r="E811" s="530">
        <v>800</v>
      </c>
      <c r="F811" s="530">
        <v>800</v>
      </c>
    </row>
    <row r="812" spans="1:6">
      <c r="A812" s="451"/>
      <c r="B812" s="490"/>
      <c r="C812" s="15" t="s">
        <v>66</v>
      </c>
      <c r="D812" s="530"/>
      <c r="E812" s="530"/>
      <c r="F812" s="530"/>
    </row>
    <row r="813" spans="1:6">
      <c r="A813" s="451"/>
      <c r="B813" s="490"/>
      <c r="C813" s="529" t="s">
        <v>11</v>
      </c>
      <c r="D813" s="530"/>
      <c r="E813" s="530"/>
      <c r="F813" s="530"/>
    </row>
    <row r="814" spans="1:6">
      <c r="A814" s="451"/>
      <c r="B814" s="490"/>
      <c r="C814" s="529" t="s">
        <v>22</v>
      </c>
      <c r="D814" s="530"/>
      <c r="E814" s="530"/>
      <c r="F814" s="530"/>
    </row>
    <row r="815" spans="1:6">
      <c r="A815" s="459" t="s">
        <v>603</v>
      </c>
      <c r="B815" s="489" t="s">
        <v>654</v>
      </c>
      <c r="C815" s="21" t="s">
        <v>12</v>
      </c>
      <c r="D815" s="530">
        <v>162.6</v>
      </c>
      <c r="E815" s="530">
        <v>162.6</v>
      </c>
      <c r="F815" s="530">
        <v>162.6</v>
      </c>
    </row>
    <row r="816" spans="1:6">
      <c r="A816" s="459"/>
      <c r="B816" s="489"/>
      <c r="C816" s="13" t="s">
        <v>21</v>
      </c>
      <c r="D816" s="530"/>
      <c r="E816" s="530"/>
      <c r="F816" s="530"/>
    </row>
    <row r="817" spans="1:6">
      <c r="A817" s="459"/>
      <c r="B817" s="489"/>
      <c r="C817" s="529" t="s">
        <v>9</v>
      </c>
      <c r="D817" s="530"/>
      <c r="E817" s="530"/>
      <c r="F817" s="530"/>
    </row>
    <row r="818" spans="1:6">
      <c r="A818" s="459"/>
      <c r="B818" s="489"/>
      <c r="C818" s="529" t="s">
        <v>10</v>
      </c>
      <c r="D818" s="530">
        <v>162.6</v>
      </c>
      <c r="E818" s="530">
        <v>162.6</v>
      </c>
      <c r="F818" s="530">
        <v>162.6</v>
      </c>
    </row>
    <row r="819" spans="1:6">
      <c r="A819" s="459"/>
      <c r="B819" s="489"/>
      <c r="C819" s="15" t="s">
        <v>66</v>
      </c>
      <c r="D819" s="530"/>
      <c r="E819" s="530"/>
      <c r="F819" s="530"/>
    </row>
    <row r="820" spans="1:6">
      <c r="A820" s="459"/>
      <c r="B820" s="489"/>
      <c r="C820" s="529" t="s">
        <v>11</v>
      </c>
      <c r="D820" s="530"/>
      <c r="E820" s="530"/>
      <c r="F820" s="530"/>
    </row>
    <row r="821" spans="1:6">
      <c r="A821" s="459"/>
      <c r="B821" s="489"/>
      <c r="C821" s="529" t="s">
        <v>22</v>
      </c>
      <c r="D821" s="530"/>
      <c r="E821" s="530"/>
      <c r="F821" s="530"/>
    </row>
    <row r="822" spans="1:6">
      <c r="A822" s="459" t="s">
        <v>1521</v>
      </c>
      <c r="B822" s="476" t="s">
        <v>655</v>
      </c>
      <c r="C822" s="21" t="s">
        <v>12</v>
      </c>
      <c r="D822" s="530">
        <v>307.39999999999998</v>
      </c>
      <c r="E822" s="530">
        <v>307.39999999999998</v>
      </c>
      <c r="F822" s="530">
        <v>307.39999999999998</v>
      </c>
    </row>
    <row r="823" spans="1:6">
      <c r="A823" s="459"/>
      <c r="B823" s="476"/>
      <c r="C823" s="13" t="s">
        <v>21</v>
      </c>
      <c r="D823" s="530"/>
      <c r="E823" s="530"/>
      <c r="F823" s="530"/>
    </row>
    <row r="824" spans="1:6">
      <c r="A824" s="459"/>
      <c r="B824" s="476"/>
      <c r="C824" s="529" t="s">
        <v>9</v>
      </c>
      <c r="D824" s="530"/>
      <c r="E824" s="530"/>
      <c r="F824" s="530"/>
    </row>
    <row r="825" spans="1:6">
      <c r="A825" s="459"/>
      <c r="B825" s="476"/>
      <c r="C825" s="529" t="s">
        <v>10</v>
      </c>
      <c r="D825" s="530">
        <v>307.39999999999998</v>
      </c>
      <c r="E825" s="530">
        <v>307.39999999999998</v>
      </c>
      <c r="F825" s="530">
        <v>307.39999999999998</v>
      </c>
    </row>
    <row r="826" spans="1:6">
      <c r="A826" s="459"/>
      <c r="B826" s="476"/>
      <c r="C826" s="15" t="s">
        <v>66</v>
      </c>
      <c r="D826" s="530"/>
      <c r="E826" s="530"/>
      <c r="F826" s="530"/>
    </row>
    <row r="827" spans="1:6">
      <c r="A827" s="459"/>
      <c r="B827" s="476"/>
      <c r="C827" s="529" t="s">
        <v>11</v>
      </c>
      <c r="D827" s="530"/>
      <c r="E827" s="530"/>
      <c r="F827" s="530"/>
    </row>
    <row r="828" spans="1:6">
      <c r="A828" s="459"/>
      <c r="B828" s="476"/>
      <c r="C828" s="529" t="s">
        <v>22</v>
      </c>
      <c r="D828" s="530"/>
      <c r="E828" s="530"/>
      <c r="F828" s="530"/>
    </row>
    <row r="829" spans="1:6">
      <c r="A829" s="459" t="s">
        <v>620</v>
      </c>
      <c r="B829" s="476" t="s">
        <v>656</v>
      </c>
      <c r="C829" s="21" t="s">
        <v>12</v>
      </c>
      <c r="D829" s="530">
        <v>0</v>
      </c>
      <c r="E829" s="530">
        <v>0</v>
      </c>
      <c r="F829" s="530">
        <v>0</v>
      </c>
    </row>
    <row r="830" spans="1:6">
      <c r="A830" s="459"/>
      <c r="B830" s="476"/>
      <c r="C830" s="13" t="s">
        <v>21</v>
      </c>
      <c r="D830" s="530"/>
      <c r="E830" s="530"/>
      <c r="F830" s="530"/>
    </row>
    <row r="831" spans="1:6">
      <c r="A831" s="459"/>
      <c r="B831" s="476"/>
      <c r="C831" s="529" t="s">
        <v>9</v>
      </c>
      <c r="D831" s="530"/>
      <c r="E831" s="530"/>
      <c r="F831" s="530"/>
    </row>
    <row r="832" spans="1:6">
      <c r="A832" s="459"/>
      <c r="B832" s="476"/>
      <c r="C832" s="529" t="s">
        <v>10</v>
      </c>
      <c r="D832" s="530">
        <v>0</v>
      </c>
      <c r="E832" s="530">
        <v>0</v>
      </c>
      <c r="F832" s="530">
        <v>0</v>
      </c>
    </row>
    <row r="833" spans="1:6">
      <c r="A833" s="459"/>
      <c r="B833" s="476"/>
      <c r="C833" s="15" t="s">
        <v>66</v>
      </c>
      <c r="D833" s="530"/>
      <c r="E833" s="530"/>
      <c r="F833" s="530"/>
    </row>
    <row r="834" spans="1:6">
      <c r="A834" s="459"/>
      <c r="B834" s="476"/>
      <c r="C834" s="529" t="s">
        <v>11</v>
      </c>
      <c r="D834" s="530"/>
      <c r="E834" s="530"/>
      <c r="F834" s="530"/>
    </row>
    <row r="835" spans="1:6">
      <c r="A835" s="459"/>
      <c r="B835" s="476"/>
      <c r="C835" s="529" t="s">
        <v>22</v>
      </c>
      <c r="D835" s="530"/>
      <c r="E835" s="530"/>
      <c r="F835" s="530"/>
    </row>
    <row r="836" spans="1:6">
      <c r="A836" s="459" t="s">
        <v>1530</v>
      </c>
      <c r="B836" s="476" t="s">
        <v>657</v>
      </c>
      <c r="C836" s="21" t="s">
        <v>12</v>
      </c>
      <c r="D836" s="530">
        <v>130</v>
      </c>
      <c r="E836" s="530">
        <v>130</v>
      </c>
      <c r="F836" s="530">
        <v>130</v>
      </c>
    </row>
    <row r="837" spans="1:6">
      <c r="A837" s="459"/>
      <c r="B837" s="476"/>
      <c r="C837" s="13" t="s">
        <v>21</v>
      </c>
      <c r="D837" s="530"/>
      <c r="E837" s="530"/>
      <c r="F837" s="530"/>
    </row>
    <row r="838" spans="1:6">
      <c r="A838" s="459"/>
      <c r="B838" s="476"/>
      <c r="C838" s="529" t="s">
        <v>9</v>
      </c>
      <c r="D838" s="530"/>
      <c r="E838" s="530"/>
      <c r="F838" s="530"/>
    </row>
    <row r="839" spans="1:6">
      <c r="A839" s="459"/>
      <c r="B839" s="476"/>
      <c r="C839" s="529" t="s">
        <v>10</v>
      </c>
      <c r="D839" s="530">
        <v>130</v>
      </c>
      <c r="E839" s="530">
        <v>130</v>
      </c>
      <c r="F839" s="530">
        <v>130</v>
      </c>
    </row>
    <row r="840" spans="1:6">
      <c r="A840" s="459"/>
      <c r="B840" s="476"/>
      <c r="C840" s="15" t="s">
        <v>66</v>
      </c>
      <c r="D840" s="530"/>
      <c r="E840" s="530"/>
      <c r="F840" s="530"/>
    </row>
    <row r="841" spans="1:6">
      <c r="A841" s="459"/>
      <c r="B841" s="476"/>
      <c r="C841" s="529" t="s">
        <v>11</v>
      </c>
      <c r="D841" s="530"/>
      <c r="E841" s="530"/>
      <c r="F841" s="530"/>
    </row>
    <row r="842" spans="1:6">
      <c r="A842" s="459"/>
      <c r="B842" s="476"/>
      <c r="C842" s="529" t="s">
        <v>22</v>
      </c>
      <c r="D842" s="530"/>
      <c r="E842" s="530"/>
      <c r="F842" s="530"/>
    </row>
    <row r="843" spans="1:6">
      <c r="A843" s="459" t="s">
        <v>1532</v>
      </c>
      <c r="B843" s="476" t="s">
        <v>658</v>
      </c>
      <c r="C843" s="21" t="s">
        <v>12</v>
      </c>
      <c r="D843" s="530">
        <v>50</v>
      </c>
      <c r="E843" s="530">
        <v>50</v>
      </c>
      <c r="F843" s="530">
        <v>50</v>
      </c>
    </row>
    <row r="844" spans="1:6">
      <c r="A844" s="459"/>
      <c r="B844" s="476"/>
      <c r="C844" s="13" t="s">
        <v>21</v>
      </c>
      <c r="D844" s="530"/>
      <c r="E844" s="530"/>
      <c r="F844" s="530"/>
    </row>
    <row r="845" spans="1:6">
      <c r="A845" s="459"/>
      <c r="B845" s="476"/>
      <c r="C845" s="529" t="s">
        <v>9</v>
      </c>
      <c r="D845" s="530"/>
      <c r="E845" s="530"/>
      <c r="F845" s="530"/>
    </row>
    <row r="846" spans="1:6">
      <c r="A846" s="459"/>
      <c r="B846" s="476"/>
      <c r="C846" s="529" t="s">
        <v>10</v>
      </c>
      <c r="D846" s="530">
        <v>50</v>
      </c>
      <c r="E846" s="530">
        <v>50</v>
      </c>
      <c r="F846" s="530">
        <v>50</v>
      </c>
    </row>
    <row r="847" spans="1:6">
      <c r="A847" s="459"/>
      <c r="B847" s="476"/>
      <c r="C847" s="15" t="s">
        <v>66</v>
      </c>
      <c r="D847" s="530"/>
      <c r="E847" s="530"/>
      <c r="F847" s="530"/>
    </row>
    <row r="848" spans="1:6">
      <c r="A848" s="459"/>
      <c r="B848" s="476"/>
      <c r="C848" s="529" t="s">
        <v>11</v>
      </c>
      <c r="D848" s="530"/>
      <c r="E848" s="530"/>
      <c r="F848" s="530"/>
    </row>
    <row r="849" spans="1:6">
      <c r="A849" s="459"/>
      <c r="B849" s="476"/>
      <c r="C849" s="529" t="s">
        <v>22</v>
      </c>
      <c r="D849" s="530"/>
      <c r="E849" s="530"/>
      <c r="F849" s="530"/>
    </row>
    <row r="850" spans="1:6">
      <c r="A850" s="459" t="s">
        <v>1534</v>
      </c>
      <c r="B850" s="476" t="s">
        <v>659</v>
      </c>
      <c r="C850" s="21" t="s">
        <v>12</v>
      </c>
      <c r="D850" s="530">
        <v>40</v>
      </c>
      <c r="E850" s="530">
        <v>40</v>
      </c>
      <c r="F850" s="530">
        <v>40</v>
      </c>
    </row>
    <row r="851" spans="1:6">
      <c r="A851" s="459"/>
      <c r="B851" s="476"/>
      <c r="C851" s="13" t="s">
        <v>21</v>
      </c>
      <c r="D851" s="530"/>
      <c r="E851" s="530"/>
      <c r="F851" s="530"/>
    </row>
    <row r="852" spans="1:6">
      <c r="A852" s="459"/>
      <c r="B852" s="476"/>
      <c r="C852" s="529" t="s">
        <v>9</v>
      </c>
      <c r="D852" s="530"/>
      <c r="E852" s="530"/>
      <c r="F852" s="530"/>
    </row>
    <row r="853" spans="1:6">
      <c r="A853" s="459"/>
      <c r="B853" s="476"/>
      <c r="C853" s="529" t="s">
        <v>10</v>
      </c>
      <c r="D853" s="530">
        <v>40</v>
      </c>
      <c r="E853" s="530">
        <v>40</v>
      </c>
      <c r="F853" s="530">
        <v>40</v>
      </c>
    </row>
    <row r="854" spans="1:6">
      <c r="A854" s="459"/>
      <c r="B854" s="476"/>
      <c r="C854" s="15" t="s">
        <v>66</v>
      </c>
      <c r="D854" s="530"/>
      <c r="E854" s="530"/>
      <c r="F854" s="530"/>
    </row>
    <row r="855" spans="1:6">
      <c r="A855" s="459"/>
      <c r="B855" s="476"/>
      <c r="C855" s="529" t="s">
        <v>11</v>
      </c>
      <c r="D855" s="530"/>
      <c r="E855" s="530"/>
      <c r="F855" s="530"/>
    </row>
    <row r="856" spans="1:6">
      <c r="A856" s="459"/>
      <c r="B856" s="476"/>
      <c r="C856" s="529" t="s">
        <v>22</v>
      </c>
      <c r="D856" s="530"/>
      <c r="E856" s="530"/>
      <c r="F856" s="530"/>
    </row>
    <row r="857" spans="1:6">
      <c r="A857" s="459" t="s">
        <v>1536</v>
      </c>
      <c r="B857" s="476" t="s">
        <v>661</v>
      </c>
      <c r="C857" s="21" t="s">
        <v>12</v>
      </c>
      <c r="D857" s="530">
        <v>50</v>
      </c>
      <c r="E857" s="530">
        <v>50</v>
      </c>
      <c r="F857" s="530">
        <v>50</v>
      </c>
    </row>
    <row r="858" spans="1:6">
      <c r="A858" s="459"/>
      <c r="B858" s="476"/>
      <c r="C858" s="13" t="s">
        <v>21</v>
      </c>
      <c r="D858" s="530"/>
      <c r="E858" s="530"/>
      <c r="F858" s="530"/>
    </row>
    <row r="859" spans="1:6">
      <c r="A859" s="459"/>
      <c r="B859" s="476"/>
      <c r="C859" s="529" t="s">
        <v>9</v>
      </c>
      <c r="D859" s="530"/>
      <c r="E859" s="530"/>
      <c r="F859" s="530"/>
    </row>
    <row r="860" spans="1:6">
      <c r="A860" s="459"/>
      <c r="B860" s="476"/>
      <c r="C860" s="529" t="s">
        <v>10</v>
      </c>
      <c r="D860" s="530">
        <v>50</v>
      </c>
      <c r="E860" s="530">
        <v>50</v>
      </c>
      <c r="F860" s="530">
        <v>50</v>
      </c>
    </row>
    <row r="861" spans="1:6">
      <c r="A861" s="459"/>
      <c r="B861" s="476"/>
      <c r="C861" s="15" t="s">
        <v>66</v>
      </c>
      <c r="D861" s="530"/>
      <c r="E861" s="530"/>
      <c r="F861" s="530"/>
    </row>
    <row r="862" spans="1:6">
      <c r="A862" s="459"/>
      <c r="B862" s="476"/>
      <c r="C862" s="529" t="s">
        <v>11</v>
      </c>
      <c r="D862" s="530"/>
      <c r="E862" s="530"/>
      <c r="F862" s="530"/>
    </row>
    <row r="863" spans="1:6">
      <c r="A863" s="459"/>
      <c r="B863" s="476"/>
      <c r="C863" s="529" t="s">
        <v>22</v>
      </c>
      <c r="D863" s="530"/>
      <c r="E863" s="530"/>
      <c r="F863" s="530"/>
    </row>
    <row r="864" spans="1:6">
      <c r="A864" s="459" t="s">
        <v>1537</v>
      </c>
      <c r="B864" s="476" t="s">
        <v>1538</v>
      </c>
      <c r="C864" s="21" t="s">
        <v>12</v>
      </c>
      <c r="D864" s="530">
        <v>60</v>
      </c>
      <c r="E864" s="530">
        <v>60</v>
      </c>
      <c r="F864" s="530">
        <v>60</v>
      </c>
    </row>
    <row r="865" spans="1:6">
      <c r="A865" s="459"/>
      <c r="B865" s="476"/>
      <c r="C865" s="13" t="s">
        <v>21</v>
      </c>
      <c r="D865" s="530"/>
      <c r="E865" s="530"/>
      <c r="F865" s="530"/>
    </row>
    <row r="866" spans="1:6">
      <c r="A866" s="459"/>
      <c r="B866" s="476"/>
      <c r="C866" s="529" t="s">
        <v>9</v>
      </c>
      <c r="D866" s="530"/>
      <c r="E866" s="530"/>
      <c r="F866" s="530"/>
    </row>
    <row r="867" spans="1:6">
      <c r="A867" s="459"/>
      <c r="B867" s="476"/>
      <c r="C867" s="529" t="s">
        <v>10</v>
      </c>
      <c r="D867" s="530">
        <v>60</v>
      </c>
      <c r="E867" s="530">
        <v>60</v>
      </c>
      <c r="F867" s="530">
        <v>60</v>
      </c>
    </row>
    <row r="868" spans="1:6">
      <c r="A868" s="459"/>
      <c r="B868" s="476"/>
      <c r="C868" s="15" t="s">
        <v>66</v>
      </c>
      <c r="D868" s="530"/>
      <c r="E868" s="530"/>
      <c r="F868" s="530"/>
    </row>
    <row r="869" spans="1:6">
      <c r="A869" s="459"/>
      <c r="B869" s="476"/>
      <c r="C869" s="529" t="s">
        <v>11</v>
      </c>
      <c r="D869" s="530"/>
      <c r="E869" s="530"/>
      <c r="F869" s="530"/>
    </row>
    <row r="870" spans="1:6">
      <c r="A870" s="459"/>
      <c r="B870" s="476"/>
      <c r="C870" s="529" t="s">
        <v>22</v>
      </c>
      <c r="D870" s="530"/>
      <c r="E870" s="530"/>
      <c r="F870" s="530"/>
    </row>
    <row r="871" spans="1:6" s="550" customFormat="1" ht="15.6">
      <c r="A871" s="546" t="s">
        <v>30</v>
      </c>
      <c r="B871" s="547" t="s">
        <v>664</v>
      </c>
      <c r="C871" s="548" t="s">
        <v>12</v>
      </c>
      <c r="D871" s="549">
        <f t="shared" ref="D871:D877" si="7">D879+D1040+D1152+D1180+D1215+D1243</f>
        <v>210136.6</v>
      </c>
      <c r="E871" s="169">
        <v>210056.2</v>
      </c>
      <c r="F871" s="169">
        <v>210056.2</v>
      </c>
    </row>
    <row r="872" spans="1:6" s="550" customFormat="1" ht="13.8">
      <c r="A872" s="546"/>
      <c r="B872" s="547"/>
      <c r="C872" s="551" t="s">
        <v>21</v>
      </c>
      <c r="D872" s="549">
        <f t="shared" si="7"/>
        <v>18670</v>
      </c>
      <c r="E872" s="549">
        <f>E880+E1048+E1153+E1181+E1216+E1244+E1041-E1048</f>
        <v>18670</v>
      </c>
      <c r="F872" s="549">
        <f>F880+F1048+F1153+F1181+F1216+F1244+F1041-F1048</f>
        <v>18670</v>
      </c>
    </row>
    <row r="873" spans="1:6" s="550" customFormat="1" ht="13.8">
      <c r="A873" s="546"/>
      <c r="B873" s="547"/>
      <c r="C873" s="552" t="s">
        <v>9</v>
      </c>
      <c r="D873" s="549">
        <f t="shared" si="7"/>
        <v>90732.3</v>
      </c>
      <c r="E873" s="549">
        <f t="shared" ref="E873:F874" si="8">E881+E1049+E1154+E1182+E1217+E1245+E1042-E1049</f>
        <v>90732.299999999988</v>
      </c>
      <c r="F873" s="549">
        <f t="shared" si="8"/>
        <v>90732.299999999988</v>
      </c>
    </row>
    <row r="874" spans="1:6" s="550" customFormat="1" ht="13.8">
      <c r="A874" s="546"/>
      <c r="B874" s="547"/>
      <c r="C874" s="552" t="s">
        <v>10</v>
      </c>
      <c r="D874" s="549">
        <f t="shared" si="7"/>
        <v>100734.29999999999</v>
      </c>
      <c r="E874" s="549">
        <f t="shared" si="8"/>
        <v>100654</v>
      </c>
      <c r="F874" s="549">
        <f t="shared" si="8"/>
        <v>100654</v>
      </c>
    </row>
    <row r="875" spans="1:6" s="550" customFormat="1" ht="15.6">
      <c r="A875" s="546"/>
      <c r="B875" s="547"/>
      <c r="C875" s="548" t="s">
        <v>1563</v>
      </c>
      <c r="D875" s="549">
        <f t="shared" si="7"/>
        <v>0</v>
      </c>
      <c r="E875" s="169"/>
      <c r="F875" s="169"/>
    </row>
    <row r="876" spans="1:6" s="550" customFormat="1" ht="15.6">
      <c r="A876" s="546"/>
      <c r="B876" s="547"/>
      <c r="C876" s="552" t="s">
        <v>11</v>
      </c>
      <c r="D876" s="549">
        <f t="shared" si="7"/>
        <v>0</v>
      </c>
      <c r="E876" s="169"/>
      <c r="F876" s="169"/>
    </row>
    <row r="877" spans="1:6" s="550" customFormat="1" ht="15.6">
      <c r="A877" s="546"/>
      <c r="B877" s="547"/>
      <c r="C877" s="552" t="s">
        <v>22</v>
      </c>
      <c r="D877" s="549">
        <f t="shared" si="7"/>
        <v>0</v>
      </c>
      <c r="E877" s="169"/>
      <c r="F877" s="169"/>
    </row>
    <row r="878" spans="1:6" s="556" customFormat="1" ht="15.6">
      <c r="A878" s="553" t="s">
        <v>0</v>
      </c>
      <c r="B878" s="553"/>
      <c r="C878" s="554"/>
      <c r="D878" s="555"/>
      <c r="E878" s="80"/>
      <c r="F878" s="80"/>
    </row>
    <row r="879" spans="1:6" s="556" customFormat="1" ht="14.4">
      <c r="A879" s="557" t="s">
        <v>23</v>
      </c>
      <c r="B879" s="558" t="s">
        <v>668</v>
      </c>
      <c r="C879" s="559" t="s">
        <v>12</v>
      </c>
      <c r="D879" s="560">
        <f t="shared" ref="D879:F885" si="9">D886+D928+D970+D977+D984+D991+D998+D1005+D1012+D1019+D1026+D1033</f>
        <v>20441.2</v>
      </c>
      <c r="E879" s="560">
        <f t="shared" si="9"/>
        <v>20423.8</v>
      </c>
      <c r="F879" s="560">
        <f t="shared" si="9"/>
        <v>20423.8</v>
      </c>
    </row>
    <row r="880" spans="1:6" s="556" customFormat="1" ht="15.6">
      <c r="A880" s="557"/>
      <c r="B880" s="558"/>
      <c r="C880" s="561" t="s">
        <v>21</v>
      </c>
      <c r="D880" s="562">
        <f t="shared" si="9"/>
        <v>0</v>
      </c>
      <c r="E880" s="80"/>
      <c r="F880" s="80"/>
    </row>
    <row r="881" spans="1:6" s="556" customFormat="1" ht="13.8">
      <c r="A881" s="557"/>
      <c r="B881" s="558"/>
      <c r="C881" s="563" t="s">
        <v>9</v>
      </c>
      <c r="D881" s="562">
        <f t="shared" si="9"/>
        <v>13949.9</v>
      </c>
      <c r="E881" s="562">
        <f t="shared" si="9"/>
        <v>13949.9</v>
      </c>
      <c r="F881" s="562">
        <f t="shared" si="9"/>
        <v>13949.9</v>
      </c>
    </row>
    <row r="882" spans="1:6" s="556" customFormat="1" ht="13.8">
      <c r="A882" s="557"/>
      <c r="B882" s="558"/>
      <c r="C882" s="563" t="s">
        <v>10</v>
      </c>
      <c r="D882" s="562">
        <f t="shared" si="9"/>
        <v>6491.3</v>
      </c>
      <c r="E882" s="562">
        <f t="shared" si="9"/>
        <v>6473.9</v>
      </c>
      <c r="F882" s="562">
        <f t="shared" si="9"/>
        <v>6473.9</v>
      </c>
    </row>
    <row r="883" spans="1:6" s="556" customFormat="1" ht="15.6">
      <c r="A883" s="557"/>
      <c r="B883" s="558"/>
      <c r="C883" s="564" t="s">
        <v>1564</v>
      </c>
      <c r="D883" s="562">
        <f t="shared" si="9"/>
        <v>0</v>
      </c>
      <c r="E883" s="80"/>
      <c r="F883" s="80"/>
    </row>
    <row r="884" spans="1:6" s="556" customFormat="1" ht="15.6">
      <c r="A884" s="557"/>
      <c r="B884" s="558"/>
      <c r="C884" s="563" t="s">
        <v>11</v>
      </c>
      <c r="D884" s="562">
        <f t="shared" si="9"/>
        <v>0</v>
      </c>
      <c r="E884" s="80"/>
      <c r="F884" s="80"/>
    </row>
    <row r="885" spans="1:6" s="556" customFormat="1" ht="15.6">
      <c r="A885" s="557"/>
      <c r="B885" s="558"/>
      <c r="C885" s="563" t="s">
        <v>22</v>
      </c>
      <c r="D885" s="562">
        <f t="shared" si="9"/>
        <v>0</v>
      </c>
      <c r="E885" s="80"/>
      <c r="F885" s="80"/>
    </row>
    <row r="886" spans="1:6" s="556" customFormat="1" ht="13.8">
      <c r="A886" s="565" t="s">
        <v>36</v>
      </c>
      <c r="B886" s="566" t="s">
        <v>672</v>
      </c>
      <c r="C886" s="567" t="s">
        <v>12</v>
      </c>
      <c r="D886" s="568">
        <f t="shared" ref="D886:F888" si="10">D893+D900</f>
        <v>5177.5</v>
      </c>
      <c r="E886" s="568">
        <f t="shared" si="10"/>
        <v>5177.5</v>
      </c>
      <c r="F886" s="568">
        <f t="shared" si="10"/>
        <v>5177.5</v>
      </c>
    </row>
    <row r="887" spans="1:6" s="556" customFormat="1" ht="15.6">
      <c r="A887" s="565"/>
      <c r="B887" s="566"/>
      <c r="C887" s="569" t="s">
        <v>21</v>
      </c>
      <c r="D887" s="570">
        <f t="shared" si="10"/>
        <v>0</v>
      </c>
      <c r="E887" s="80"/>
      <c r="F887" s="80"/>
    </row>
    <row r="888" spans="1:6" s="556" customFormat="1" ht="15.6">
      <c r="A888" s="565"/>
      <c r="B888" s="566"/>
      <c r="C888" s="571" t="s">
        <v>9</v>
      </c>
      <c r="D888" s="570">
        <f t="shared" si="10"/>
        <v>0</v>
      </c>
      <c r="E888" s="80"/>
      <c r="F888" s="80"/>
    </row>
    <row r="889" spans="1:6" s="556" customFormat="1" ht="13.8">
      <c r="A889" s="565"/>
      <c r="B889" s="566"/>
      <c r="C889" s="571" t="s">
        <v>10</v>
      </c>
      <c r="D889" s="570">
        <f t="shared" ref="D889:F889" si="11">D903+D896</f>
        <v>5177.5</v>
      </c>
      <c r="E889" s="570">
        <f t="shared" si="11"/>
        <v>5177.5</v>
      </c>
      <c r="F889" s="570">
        <f t="shared" si="11"/>
        <v>5177.5</v>
      </c>
    </row>
    <row r="890" spans="1:6" s="556" customFormat="1" ht="15.6">
      <c r="A890" s="565"/>
      <c r="B890" s="566"/>
      <c r="C890" s="572" t="s">
        <v>1563</v>
      </c>
      <c r="D890" s="570">
        <f t="shared" ref="D890:D892" si="12">D897+D904</f>
        <v>0</v>
      </c>
      <c r="E890" s="80"/>
      <c r="F890" s="80"/>
    </row>
    <row r="891" spans="1:6" s="556" customFormat="1" ht="15.6">
      <c r="A891" s="565"/>
      <c r="B891" s="566"/>
      <c r="C891" s="571" t="s">
        <v>11</v>
      </c>
      <c r="D891" s="570">
        <f t="shared" si="12"/>
        <v>0</v>
      </c>
      <c r="E891" s="80"/>
      <c r="F891" s="80"/>
    </row>
    <row r="892" spans="1:6" s="556" customFormat="1" ht="15.6">
      <c r="A892" s="565"/>
      <c r="B892" s="566"/>
      <c r="C892" s="571" t="s">
        <v>22</v>
      </c>
      <c r="D892" s="570">
        <f t="shared" si="12"/>
        <v>0</v>
      </c>
      <c r="E892" s="80"/>
      <c r="F892" s="80"/>
    </row>
    <row r="893" spans="1:6" s="556" customFormat="1" ht="24" customHeight="1">
      <c r="A893" s="565" t="s">
        <v>32</v>
      </c>
      <c r="B893" s="573" t="s">
        <v>673</v>
      </c>
      <c r="C893" s="567" t="s">
        <v>12</v>
      </c>
      <c r="D893" s="568">
        <f t="shared" ref="D893:F893" si="13">D896</f>
        <v>1550</v>
      </c>
      <c r="E893" s="568">
        <f t="shared" si="13"/>
        <v>1550</v>
      </c>
      <c r="F893" s="568">
        <f t="shared" si="13"/>
        <v>1550</v>
      </c>
    </row>
    <row r="894" spans="1:6" s="556" customFormat="1" ht="24" customHeight="1">
      <c r="A894" s="565"/>
      <c r="B894" s="573"/>
      <c r="C894" s="569" t="s">
        <v>21</v>
      </c>
      <c r="D894" s="574"/>
      <c r="E894" s="80"/>
      <c r="F894" s="80"/>
    </row>
    <row r="895" spans="1:6" s="556" customFormat="1" ht="24" customHeight="1">
      <c r="A895" s="565"/>
      <c r="B895" s="573"/>
      <c r="C895" s="571" t="s">
        <v>9</v>
      </c>
      <c r="D895" s="574"/>
      <c r="E895" s="80"/>
      <c r="F895" s="80"/>
    </row>
    <row r="896" spans="1:6" s="556" customFormat="1" ht="24" customHeight="1">
      <c r="A896" s="565"/>
      <c r="B896" s="573"/>
      <c r="C896" s="571" t="s">
        <v>10</v>
      </c>
      <c r="D896" s="574">
        <v>1550</v>
      </c>
      <c r="E896" s="574">
        <v>1550</v>
      </c>
      <c r="F896" s="574">
        <v>1550</v>
      </c>
    </row>
    <row r="897" spans="1:6" s="556" customFormat="1" ht="24" customHeight="1">
      <c r="A897" s="565"/>
      <c r="B897" s="573"/>
      <c r="C897" s="572" t="s">
        <v>1563</v>
      </c>
      <c r="D897" s="574"/>
      <c r="E897" s="80"/>
      <c r="F897" s="80"/>
    </row>
    <row r="898" spans="1:6" s="556" customFormat="1" ht="24" customHeight="1">
      <c r="A898" s="565"/>
      <c r="B898" s="573"/>
      <c r="C898" s="571" t="s">
        <v>11</v>
      </c>
      <c r="D898" s="574"/>
      <c r="E898" s="80"/>
      <c r="F898" s="80"/>
    </row>
    <row r="899" spans="1:6" s="556" customFormat="1" ht="24" customHeight="1">
      <c r="A899" s="565"/>
      <c r="B899" s="573"/>
      <c r="C899" s="571" t="s">
        <v>22</v>
      </c>
      <c r="D899" s="574"/>
      <c r="E899" s="80"/>
      <c r="F899" s="80"/>
    </row>
    <row r="900" spans="1:6" s="556" customFormat="1" ht="24" customHeight="1">
      <c r="A900" s="565" t="s">
        <v>679</v>
      </c>
      <c r="B900" s="573" t="s">
        <v>680</v>
      </c>
      <c r="C900" s="567" t="s">
        <v>12</v>
      </c>
      <c r="D900" s="568">
        <f t="shared" ref="D900:F900" si="14">D903</f>
        <v>3627.5</v>
      </c>
      <c r="E900" s="568">
        <f t="shared" si="14"/>
        <v>3627.5</v>
      </c>
      <c r="F900" s="568">
        <f t="shared" si="14"/>
        <v>3627.5</v>
      </c>
    </row>
    <row r="901" spans="1:6" s="556" customFormat="1" ht="24" customHeight="1">
      <c r="A901" s="565"/>
      <c r="B901" s="573"/>
      <c r="C901" s="569" t="s">
        <v>21</v>
      </c>
      <c r="D901" s="574"/>
      <c r="E901" s="80"/>
      <c r="F901" s="80"/>
    </row>
    <row r="902" spans="1:6" s="556" customFormat="1" ht="24" customHeight="1">
      <c r="A902" s="565"/>
      <c r="B902" s="573"/>
      <c r="C902" s="571" t="s">
        <v>9</v>
      </c>
      <c r="D902" s="574"/>
      <c r="E902" s="80"/>
      <c r="F902" s="80"/>
    </row>
    <row r="903" spans="1:6" s="556" customFormat="1" ht="24" customHeight="1">
      <c r="A903" s="565"/>
      <c r="B903" s="573"/>
      <c r="C903" s="571" t="s">
        <v>10</v>
      </c>
      <c r="D903" s="574">
        <v>3627.5</v>
      </c>
      <c r="E903" s="574">
        <v>3627.5</v>
      </c>
      <c r="F903" s="574">
        <v>3627.5</v>
      </c>
    </row>
    <row r="904" spans="1:6" s="556" customFormat="1" ht="24" customHeight="1">
      <c r="A904" s="565"/>
      <c r="B904" s="573"/>
      <c r="C904" s="572" t="s">
        <v>1563</v>
      </c>
      <c r="D904" s="574"/>
      <c r="E904" s="80"/>
      <c r="F904" s="80"/>
    </row>
    <row r="905" spans="1:6" s="556" customFormat="1" ht="24" customHeight="1">
      <c r="A905" s="565"/>
      <c r="B905" s="573"/>
      <c r="C905" s="571" t="s">
        <v>11</v>
      </c>
      <c r="D905" s="574"/>
      <c r="E905" s="80"/>
      <c r="F905" s="80"/>
    </row>
    <row r="906" spans="1:6" s="556" customFormat="1" ht="24" customHeight="1">
      <c r="A906" s="565"/>
      <c r="B906" s="573"/>
      <c r="C906" s="571" t="s">
        <v>22</v>
      </c>
      <c r="D906" s="574"/>
      <c r="E906" s="80"/>
      <c r="F906" s="80"/>
    </row>
    <row r="907" spans="1:6" s="556" customFormat="1" ht="15.6">
      <c r="A907" s="565" t="s">
        <v>64</v>
      </c>
      <c r="B907" s="566" t="s">
        <v>1565</v>
      </c>
      <c r="C907" s="567" t="s">
        <v>12</v>
      </c>
      <c r="D907" s="568"/>
      <c r="E907" s="80"/>
      <c r="F907" s="80"/>
    </row>
    <row r="908" spans="1:6" s="556" customFormat="1" ht="15.6">
      <c r="A908" s="565"/>
      <c r="B908" s="566"/>
      <c r="C908" s="569" t="s">
        <v>21</v>
      </c>
      <c r="D908" s="570"/>
      <c r="E908" s="80"/>
      <c r="F908" s="80"/>
    </row>
    <row r="909" spans="1:6" s="556" customFormat="1" ht="15.6">
      <c r="A909" s="565"/>
      <c r="B909" s="566"/>
      <c r="C909" s="571" t="s">
        <v>9</v>
      </c>
      <c r="D909" s="570"/>
      <c r="E909" s="80"/>
      <c r="F909" s="80"/>
    </row>
    <row r="910" spans="1:6" s="556" customFormat="1" ht="15.6">
      <c r="A910" s="565"/>
      <c r="B910" s="566"/>
      <c r="C910" s="571" t="s">
        <v>10</v>
      </c>
      <c r="D910" s="570"/>
      <c r="E910" s="80"/>
      <c r="F910" s="80"/>
    </row>
    <row r="911" spans="1:6" s="556" customFormat="1" ht="15.6">
      <c r="A911" s="565"/>
      <c r="B911" s="566"/>
      <c r="C911" s="572" t="s">
        <v>1563</v>
      </c>
      <c r="D911" s="570"/>
      <c r="E911" s="80"/>
      <c r="F911" s="80"/>
    </row>
    <row r="912" spans="1:6" s="556" customFormat="1" ht="15.6">
      <c r="A912" s="565"/>
      <c r="B912" s="566"/>
      <c r="C912" s="571" t="s">
        <v>11</v>
      </c>
      <c r="D912" s="570"/>
      <c r="E912" s="80"/>
      <c r="F912" s="80"/>
    </row>
    <row r="913" spans="1:6" s="556" customFormat="1" ht="15.6">
      <c r="A913" s="565"/>
      <c r="B913" s="566"/>
      <c r="C913" s="571" t="s">
        <v>22</v>
      </c>
      <c r="D913" s="570"/>
      <c r="E913" s="80"/>
      <c r="F913" s="80"/>
    </row>
    <row r="914" spans="1:6" s="556" customFormat="1" ht="15.6">
      <c r="A914" s="565" t="s">
        <v>1566</v>
      </c>
      <c r="B914" s="566" t="s">
        <v>1567</v>
      </c>
      <c r="C914" s="567" t="s">
        <v>12</v>
      </c>
      <c r="D914" s="575"/>
      <c r="E914" s="80"/>
      <c r="F914" s="80"/>
    </row>
    <row r="915" spans="1:6" s="556" customFormat="1" ht="15.6">
      <c r="A915" s="565"/>
      <c r="B915" s="566"/>
      <c r="C915" s="569" t="s">
        <v>21</v>
      </c>
      <c r="D915" s="574"/>
      <c r="E915" s="80"/>
      <c r="F915" s="80"/>
    </row>
    <row r="916" spans="1:6" s="556" customFormat="1" ht="15.6">
      <c r="A916" s="565"/>
      <c r="B916" s="566"/>
      <c r="C916" s="571" t="s">
        <v>9</v>
      </c>
      <c r="D916" s="574"/>
      <c r="E916" s="80"/>
      <c r="F916" s="80"/>
    </row>
    <row r="917" spans="1:6" s="556" customFormat="1" ht="15.6">
      <c r="A917" s="565"/>
      <c r="B917" s="566"/>
      <c r="C917" s="571" t="s">
        <v>10</v>
      </c>
      <c r="D917" s="574"/>
      <c r="E917" s="80"/>
      <c r="F917" s="80"/>
    </row>
    <row r="918" spans="1:6" s="556" customFormat="1" ht="15.6">
      <c r="A918" s="565"/>
      <c r="B918" s="566"/>
      <c r="C918" s="572" t="s">
        <v>1563</v>
      </c>
      <c r="D918" s="574"/>
      <c r="E918" s="80"/>
      <c r="F918" s="80"/>
    </row>
    <row r="919" spans="1:6" s="556" customFormat="1" ht="15.6">
      <c r="A919" s="565"/>
      <c r="B919" s="566"/>
      <c r="C919" s="571" t="s">
        <v>11</v>
      </c>
      <c r="D919" s="574"/>
      <c r="E919" s="80"/>
      <c r="F919" s="80"/>
    </row>
    <row r="920" spans="1:6" s="556" customFormat="1" ht="15.6">
      <c r="A920" s="565"/>
      <c r="B920" s="566"/>
      <c r="C920" s="571" t="s">
        <v>22</v>
      </c>
      <c r="D920" s="574"/>
      <c r="E920" s="80"/>
      <c r="F920" s="80"/>
    </row>
    <row r="921" spans="1:6" s="556" customFormat="1" ht="15.6">
      <c r="A921" s="565" t="s">
        <v>1568</v>
      </c>
      <c r="B921" s="566" t="s">
        <v>1569</v>
      </c>
      <c r="C921" s="567" t="s">
        <v>12</v>
      </c>
      <c r="D921" s="568"/>
      <c r="E921" s="80"/>
      <c r="F921" s="80"/>
    </row>
    <row r="922" spans="1:6" s="556" customFormat="1" ht="15.6">
      <c r="A922" s="565"/>
      <c r="B922" s="566"/>
      <c r="C922" s="569" t="s">
        <v>21</v>
      </c>
      <c r="D922" s="570"/>
      <c r="E922" s="80"/>
      <c r="F922" s="80"/>
    </row>
    <row r="923" spans="1:6" s="556" customFormat="1" ht="15.6">
      <c r="A923" s="565"/>
      <c r="B923" s="566"/>
      <c r="C923" s="571" t="s">
        <v>9</v>
      </c>
      <c r="D923" s="570"/>
      <c r="E923" s="80"/>
      <c r="F923" s="80"/>
    </row>
    <row r="924" spans="1:6" s="556" customFormat="1" ht="15.6">
      <c r="A924" s="565"/>
      <c r="B924" s="566"/>
      <c r="C924" s="571" t="s">
        <v>10</v>
      </c>
      <c r="D924" s="570"/>
      <c r="E924" s="80"/>
      <c r="F924" s="80"/>
    </row>
    <row r="925" spans="1:6" s="556" customFormat="1" ht="15.6">
      <c r="A925" s="565"/>
      <c r="B925" s="566"/>
      <c r="C925" s="572" t="s">
        <v>1563</v>
      </c>
      <c r="D925" s="570"/>
      <c r="E925" s="80"/>
      <c r="F925" s="80"/>
    </row>
    <row r="926" spans="1:6" s="556" customFormat="1" ht="15.6">
      <c r="A926" s="565"/>
      <c r="B926" s="566"/>
      <c r="C926" s="571" t="s">
        <v>11</v>
      </c>
      <c r="D926" s="570"/>
      <c r="E926" s="80"/>
      <c r="F926" s="80"/>
    </row>
    <row r="927" spans="1:6" s="556" customFormat="1" ht="15.6">
      <c r="A927" s="565"/>
      <c r="B927" s="566"/>
      <c r="C927" s="571" t="s">
        <v>22</v>
      </c>
      <c r="D927" s="570"/>
      <c r="E927" s="80"/>
      <c r="F927" s="80"/>
    </row>
    <row r="928" spans="1:6" s="556" customFormat="1" ht="15.6">
      <c r="A928" s="565" t="s">
        <v>1570</v>
      </c>
      <c r="B928" s="566" t="s">
        <v>683</v>
      </c>
      <c r="C928" s="567" t="s">
        <v>12</v>
      </c>
      <c r="D928" s="568">
        <f>D931</f>
        <v>245.79999999999998</v>
      </c>
      <c r="E928" s="576" t="s">
        <v>685</v>
      </c>
      <c r="F928" s="576" t="s">
        <v>685</v>
      </c>
    </row>
    <row r="929" spans="1:6" s="556" customFormat="1" ht="15.6">
      <c r="A929" s="565"/>
      <c r="B929" s="566"/>
      <c r="C929" s="569" t="s">
        <v>21</v>
      </c>
      <c r="D929" s="570">
        <f t="shared" ref="D929:D934" si="15">D936+D943+D950+D957+D964</f>
        <v>0</v>
      </c>
      <c r="E929" s="80"/>
      <c r="F929" s="80"/>
    </row>
    <row r="930" spans="1:6" s="556" customFormat="1" ht="15.6">
      <c r="A930" s="565"/>
      <c r="B930" s="566"/>
      <c r="C930" s="571" t="s">
        <v>9</v>
      </c>
      <c r="D930" s="570">
        <f t="shared" si="15"/>
        <v>0</v>
      </c>
      <c r="E930" s="80"/>
      <c r="F930" s="80"/>
    </row>
    <row r="931" spans="1:6" s="556" customFormat="1" ht="15.6">
      <c r="A931" s="565"/>
      <c r="B931" s="566"/>
      <c r="C931" s="571" t="s">
        <v>10</v>
      </c>
      <c r="D931" s="570">
        <f t="shared" si="15"/>
        <v>245.79999999999998</v>
      </c>
      <c r="E931" s="185" t="s">
        <v>685</v>
      </c>
      <c r="F931" s="185" t="s">
        <v>685</v>
      </c>
    </row>
    <row r="932" spans="1:6" s="556" customFormat="1" ht="15.6">
      <c r="A932" s="565"/>
      <c r="B932" s="566"/>
      <c r="C932" s="572" t="s">
        <v>1563</v>
      </c>
      <c r="D932" s="570">
        <f t="shared" si="15"/>
        <v>0</v>
      </c>
      <c r="E932" s="80"/>
      <c r="F932" s="80"/>
    </row>
    <row r="933" spans="1:6" s="556" customFormat="1" ht="15.6">
      <c r="A933" s="565"/>
      <c r="B933" s="566"/>
      <c r="C933" s="571" t="s">
        <v>11</v>
      </c>
      <c r="D933" s="570">
        <f t="shared" si="15"/>
        <v>0</v>
      </c>
      <c r="E933" s="80"/>
      <c r="F933" s="80"/>
    </row>
    <row r="934" spans="1:6" s="556" customFormat="1" ht="15.6">
      <c r="A934" s="565"/>
      <c r="B934" s="566"/>
      <c r="C934" s="571" t="s">
        <v>22</v>
      </c>
      <c r="D934" s="570">
        <f t="shared" si="15"/>
        <v>0</v>
      </c>
      <c r="E934" s="80"/>
      <c r="F934" s="80"/>
    </row>
    <row r="935" spans="1:6" s="556" customFormat="1" ht="13.8">
      <c r="A935" s="565" t="s">
        <v>1571</v>
      </c>
      <c r="B935" s="566" t="s">
        <v>687</v>
      </c>
      <c r="C935" s="567" t="s">
        <v>12</v>
      </c>
      <c r="D935" s="568">
        <f>D938</f>
        <v>139.69999999999999</v>
      </c>
      <c r="E935" s="568">
        <f>E938</f>
        <v>139.69999999999999</v>
      </c>
      <c r="F935" s="568">
        <f>F938</f>
        <v>139.69999999999999</v>
      </c>
    </row>
    <row r="936" spans="1:6" s="556" customFormat="1" ht="15.6">
      <c r="A936" s="565"/>
      <c r="B936" s="566"/>
      <c r="C936" s="569" t="s">
        <v>21</v>
      </c>
      <c r="D936" s="577"/>
      <c r="E936" s="80"/>
      <c r="F936" s="80"/>
    </row>
    <row r="937" spans="1:6" s="556" customFormat="1" ht="15.6">
      <c r="A937" s="565"/>
      <c r="B937" s="566"/>
      <c r="C937" s="571" t="s">
        <v>9</v>
      </c>
      <c r="D937" s="577"/>
      <c r="E937" s="80"/>
      <c r="F937" s="80"/>
    </row>
    <row r="938" spans="1:6" s="556" customFormat="1" ht="13.8">
      <c r="A938" s="565"/>
      <c r="B938" s="566"/>
      <c r="C938" s="571" t="s">
        <v>10</v>
      </c>
      <c r="D938" s="577">
        <v>139.69999999999999</v>
      </c>
      <c r="E938" s="577">
        <v>139.69999999999999</v>
      </c>
      <c r="F938" s="577">
        <v>139.69999999999999</v>
      </c>
    </row>
    <row r="939" spans="1:6" s="556" customFormat="1" ht="15.6">
      <c r="A939" s="565"/>
      <c r="B939" s="566"/>
      <c r="C939" s="572" t="s">
        <v>1563</v>
      </c>
      <c r="D939" s="577"/>
      <c r="E939" s="80"/>
      <c r="F939" s="80"/>
    </row>
    <row r="940" spans="1:6" s="556" customFormat="1" ht="15.6">
      <c r="A940" s="565"/>
      <c r="B940" s="566"/>
      <c r="C940" s="571" t="s">
        <v>11</v>
      </c>
      <c r="D940" s="577"/>
      <c r="E940" s="80"/>
      <c r="F940" s="80"/>
    </row>
    <row r="941" spans="1:6" s="556" customFormat="1" ht="15.6">
      <c r="A941" s="565"/>
      <c r="B941" s="566"/>
      <c r="C941" s="571" t="s">
        <v>22</v>
      </c>
      <c r="D941" s="577"/>
      <c r="E941" s="80"/>
      <c r="F941" s="80"/>
    </row>
    <row r="942" spans="1:6" s="556" customFormat="1" ht="13.8">
      <c r="A942" s="565" t="s">
        <v>1572</v>
      </c>
      <c r="B942" s="566" t="s">
        <v>692</v>
      </c>
      <c r="C942" s="567" t="s">
        <v>12</v>
      </c>
      <c r="D942" s="568">
        <f t="shared" ref="D942:F942" si="16">D945</f>
        <v>10</v>
      </c>
      <c r="E942" s="568">
        <f t="shared" si="16"/>
        <v>10</v>
      </c>
      <c r="F942" s="568">
        <f t="shared" si="16"/>
        <v>10</v>
      </c>
    </row>
    <row r="943" spans="1:6" s="556" customFormat="1" ht="13.8">
      <c r="A943" s="565"/>
      <c r="B943" s="566"/>
      <c r="C943" s="569" t="s">
        <v>21</v>
      </c>
      <c r="D943" s="577"/>
      <c r="E943" s="577"/>
      <c r="F943" s="577"/>
    </row>
    <row r="944" spans="1:6" s="556" customFormat="1" ht="13.8">
      <c r="A944" s="565"/>
      <c r="B944" s="566"/>
      <c r="C944" s="571" t="s">
        <v>9</v>
      </c>
      <c r="D944" s="577"/>
      <c r="E944" s="577"/>
      <c r="F944" s="577"/>
    </row>
    <row r="945" spans="1:6" s="556" customFormat="1" ht="13.8">
      <c r="A945" s="565"/>
      <c r="B945" s="566"/>
      <c r="C945" s="571" t="s">
        <v>10</v>
      </c>
      <c r="D945" s="577">
        <v>10</v>
      </c>
      <c r="E945" s="577">
        <v>10</v>
      </c>
      <c r="F945" s="577">
        <v>10</v>
      </c>
    </row>
    <row r="946" spans="1:6" s="556" customFormat="1" ht="15.6">
      <c r="A946" s="565"/>
      <c r="B946" s="566"/>
      <c r="C946" s="572" t="s">
        <v>1563</v>
      </c>
      <c r="D946" s="577"/>
      <c r="E946" s="80"/>
      <c r="F946" s="80"/>
    </row>
    <row r="947" spans="1:6" s="556" customFormat="1" ht="15.6">
      <c r="A947" s="565"/>
      <c r="B947" s="566"/>
      <c r="C947" s="571" t="s">
        <v>11</v>
      </c>
      <c r="D947" s="577"/>
      <c r="E947" s="80"/>
      <c r="F947" s="80"/>
    </row>
    <row r="948" spans="1:6" s="556" customFormat="1" ht="15.6">
      <c r="A948" s="565"/>
      <c r="B948" s="566"/>
      <c r="C948" s="571" t="s">
        <v>22</v>
      </c>
      <c r="D948" s="577"/>
      <c r="E948" s="80"/>
      <c r="F948" s="80"/>
    </row>
    <row r="949" spans="1:6" s="556" customFormat="1" ht="15.6">
      <c r="A949" s="565" t="s">
        <v>1573</v>
      </c>
      <c r="B949" s="566" t="s">
        <v>696</v>
      </c>
      <c r="C949" s="567" t="s">
        <v>12</v>
      </c>
      <c r="D949" s="568">
        <f t="shared" ref="D949" si="17">D952</f>
        <v>96.1</v>
      </c>
      <c r="E949" s="61">
        <v>79.2</v>
      </c>
      <c r="F949" s="61">
        <v>79.2</v>
      </c>
    </row>
    <row r="950" spans="1:6" s="556" customFormat="1" ht="15.6">
      <c r="A950" s="565"/>
      <c r="B950" s="566"/>
      <c r="C950" s="569" t="s">
        <v>21</v>
      </c>
      <c r="D950" s="577"/>
      <c r="E950" s="80"/>
      <c r="F950" s="80"/>
    </row>
    <row r="951" spans="1:6" s="556" customFormat="1" ht="15.6">
      <c r="A951" s="565"/>
      <c r="B951" s="566"/>
      <c r="C951" s="571" t="s">
        <v>9</v>
      </c>
      <c r="D951" s="577"/>
      <c r="E951" s="80"/>
      <c r="F951" s="80"/>
    </row>
    <row r="952" spans="1:6" s="556" customFormat="1" ht="15.6">
      <c r="A952" s="565"/>
      <c r="B952" s="566"/>
      <c r="C952" s="571" t="s">
        <v>10</v>
      </c>
      <c r="D952" s="577">
        <v>96.1</v>
      </c>
      <c r="E952" s="80">
        <v>79.2</v>
      </c>
      <c r="F952" s="80">
        <v>79.2</v>
      </c>
    </row>
    <row r="953" spans="1:6" s="556" customFormat="1" ht="15.6">
      <c r="A953" s="565"/>
      <c r="B953" s="566"/>
      <c r="C953" s="572" t="s">
        <v>1563</v>
      </c>
      <c r="D953" s="577"/>
      <c r="E953" s="80"/>
      <c r="F953" s="80"/>
    </row>
    <row r="954" spans="1:6" s="556" customFormat="1" ht="15.6">
      <c r="A954" s="565"/>
      <c r="B954" s="566"/>
      <c r="C954" s="571" t="s">
        <v>11</v>
      </c>
      <c r="D954" s="577"/>
      <c r="E954" s="80"/>
      <c r="F954" s="80"/>
    </row>
    <row r="955" spans="1:6" s="556" customFormat="1" ht="15.6">
      <c r="A955" s="565"/>
      <c r="B955" s="566"/>
      <c r="C955" s="571" t="s">
        <v>22</v>
      </c>
      <c r="D955" s="577"/>
      <c r="E955" s="80"/>
      <c r="F955" s="80"/>
    </row>
    <row r="956" spans="1:6" s="556" customFormat="1" ht="13.8">
      <c r="A956" s="565" t="s">
        <v>1574</v>
      </c>
      <c r="B956" s="566" t="s">
        <v>699</v>
      </c>
      <c r="C956" s="567" t="s">
        <v>12</v>
      </c>
      <c r="D956" s="568">
        <f t="shared" ref="D956:F956" si="18">D959</f>
        <v>0</v>
      </c>
      <c r="E956" s="568">
        <f t="shared" si="18"/>
        <v>0</v>
      </c>
      <c r="F956" s="568">
        <f t="shared" si="18"/>
        <v>0</v>
      </c>
    </row>
    <row r="957" spans="1:6" s="556" customFormat="1" ht="13.8">
      <c r="A957" s="565"/>
      <c r="B957" s="566"/>
      <c r="C957" s="569" t="s">
        <v>21</v>
      </c>
      <c r="D957" s="577"/>
      <c r="E957" s="577"/>
      <c r="F957" s="577"/>
    </row>
    <row r="958" spans="1:6" s="556" customFormat="1" ht="13.8">
      <c r="A958" s="565"/>
      <c r="B958" s="566"/>
      <c r="C958" s="571" t="s">
        <v>9</v>
      </c>
      <c r="D958" s="577"/>
      <c r="E958" s="577"/>
      <c r="F958" s="577"/>
    </row>
    <row r="959" spans="1:6" s="556" customFormat="1" ht="13.8">
      <c r="A959" s="565"/>
      <c r="B959" s="566"/>
      <c r="C959" s="571" t="s">
        <v>10</v>
      </c>
      <c r="D959" s="577"/>
      <c r="E959" s="577"/>
      <c r="F959" s="577"/>
    </row>
    <row r="960" spans="1:6" s="556" customFormat="1" ht="13.8">
      <c r="A960" s="565"/>
      <c r="B960" s="566"/>
      <c r="C960" s="572" t="s">
        <v>1563</v>
      </c>
      <c r="D960" s="577"/>
      <c r="E960" s="577"/>
      <c r="F960" s="577"/>
    </row>
    <row r="961" spans="1:6" s="556" customFormat="1" ht="13.8">
      <c r="A961" s="565"/>
      <c r="B961" s="566"/>
      <c r="C961" s="571" t="s">
        <v>11</v>
      </c>
      <c r="D961" s="577"/>
      <c r="E961" s="577"/>
      <c r="F961" s="577"/>
    </row>
    <row r="962" spans="1:6" s="556" customFormat="1" ht="13.8">
      <c r="A962" s="565"/>
      <c r="B962" s="566"/>
      <c r="C962" s="571" t="s">
        <v>22</v>
      </c>
      <c r="D962" s="577"/>
      <c r="E962" s="577"/>
      <c r="F962" s="577"/>
    </row>
    <row r="963" spans="1:6" s="556" customFormat="1" ht="13.8">
      <c r="A963" s="565" t="s">
        <v>1575</v>
      </c>
      <c r="B963" s="566" t="s">
        <v>1569</v>
      </c>
      <c r="C963" s="567" t="s">
        <v>12</v>
      </c>
      <c r="D963" s="568">
        <f t="shared" ref="D963:F963" si="19">D966</f>
        <v>0</v>
      </c>
      <c r="E963" s="568">
        <f t="shared" si="19"/>
        <v>0</v>
      </c>
      <c r="F963" s="568">
        <f t="shared" si="19"/>
        <v>0</v>
      </c>
    </row>
    <row r="964" spans="1:6" s="556" customFormat="1" ht="13.8">
      <c r="A964" s="565"/>
      <c r="B964" s="566"/>
      <c r="C964" s="569" t="s">
        <v>21</v>
      </c>
      <c r="D964" s="577"/>
      <c r="E964" s="577"/>
      <c r="F964" s="577"/>
    </row>
    <row r="965" spans="1:6" s="556" customFormat="1" ht="13.8">
      <c r="A965" s="565"/>
      <c r="B965" s="566"/>
      <c r="C965" s="571" t="s">
        <v>9</v>
      </c>
      <c r="D965" s="577"/>
      <c r="E965" s="577"/>
      <c r="F965" s="577"/>
    </row>
    <row r="966" spans="1:6" s="556" customFormat="1" ht="13.8">
      <c r="A966" s="565"/>
      <c r="B966" s="566"/>
      <c r="C966" s="571" t="s">
        <v>10</v>
      </c>
      <c r="D966" s="577">
        <v>0</v>
      </c>
      <c r="E966" s="577">
        <v>0</v>
      </c>
      <c r="F966" s="577">
        <v>0</v>
      </c>
    </row>
    <row r="967" spans="1:6" s="556" customFormat="1" ht="15.6">
      <c r="A967" s="565"/>
      <c r="B967" s="566"/>
      <c r="C967" s="572" t="s">
        <v>1563</v>
      </c>
      <c r="D967" s="577"/>
      <c r="E967" s="80"/>
      <c r="F967" s="80"/>
    </row>
    <row r="968" spans="1:6" s="556" customFormat="1" ht="15.6">
      <c r="A968" s="565"/>
      <c r="B968" s="566"/>
      <c r="C968" s="571" t="s">
        <v>11</v>
      </c>
      <c r="D968" s="577"/>
      <c r="E968" s="80"/>
      <c r="F968" s="80"/>
    </row>
    <row r="969" spans="1:6" s="556" customFormat="1" ht="15.6">
      <c r="A969" s="565"/>
      <c r="B969" s="566"/>
      <c r="C969" s="571" t="s">
        <v>22</v>
      </c>
      <c r="D969" s="577"/>
      <c r="E969" s="80"/>
      <c r="F969" s="80"/>
    </row>
    <row r="970" spans="1:6" s="556" customFormat="1" ht="15.6">
      <c r="A970" s="565" t="s">
        <v>206</v>
      </c>
      <c r="B970" s="566" t="s">
        <v>698</v>
      </c>
      <c r="C970" s="567" t="s">
        <v>12</v>
      </c>
      <c r="D970" s="555"/>
      <c r="E970" s="80"/>
      <c r="F970" s="80"/>
    </row>
    <row r="971" spans="1:6" s="556" customFormat="1" ht="15.6">
      <c r="A971" s="565"/>
      <c r="B971" s="566"/>
      <c r="C971" s="569" t="s">
        <v>21</v>
      </c>
      <c r="D971" s="577"/>
      <c r="E971" s="80"/>
      <c r="F971" s="80"/>
    </row>
    <row r="972" spans="1:6" s="556" customFormat="1" ht="15.6">
      <c r="A972" s="565"/>
      <c r="B972" s="566"/>
      <c r="C972" s="571" t="s">
        <v>9</v>
      </c>
      <c r="D972" s="577"/>
      <c r="E972" s="80"/>
      <c r="F972" s="80"/>
    </row>
    <row r="973" spans="1:6" s="556" customFormat="1" ht="15.6">
      <c r="A973" s="565"/>
      <c r="B973" s="566"/>
      <c r="C973" s="571" t="s">
        <v>10</v>
      </c>
      <c r="D973" s="577"/>
      <c r="E973" s="80"/>
      <c r="F973" s="80"/>
    </row>
    <row r="974" spans="1:6" s="556" customFormat="1" ht="15.6">
      <c r="A974" s="565"/>
      <c r="B974" s="566"/>
      <c r="C974" s="572" t="s">
        <v>1563</v>
      </c>
      <c r="D974" s="577"/>
      <c r="E974" s="80"/>
      <c r="F974" s="80"/>
    </row>
    <row r="975" spans="1:6" s="556" customFormat="1" ht="15.6">
      <c r="A975" s="565"/>
      <c r="B975" s="566"/>
      <c r="C975" s="571" t="s">
        <v>11</v>
      </c>
      <c r="D975" s="577"/>
      <c r="E975" s="80"/>
      <c r="F975" s="80"/>
    </row>
    <row r="976" spans="1:6" s="556" customFormat="1" ht="15.6">
      <c r="A976" s="565"/>
      <c r="B976" s="566"/>
      <c r="C976" s="571" t="s">
        <v>22</v>
      </c>
      <c r="D976" s="577"/>
      <c r="E976" s="80"/>
      <c r="F976" s="80"/>
    </row>
    <row r="977" spans="1:6" s="556" customFormat="1" ht="15.6">
      <c r="A977" s="565" t="s">
        <v>207</v>
      </c>
      <c r="B977" s="566" t="s">
        <v>699</v>
      </c>
      <c r="C977" s="567" t="s">
        <v>12</v>
      </c>
      <c r="D977" s="568">
        <f t="shared" ref="D977" si="20">D980</f>
        <v>844.5</v>
      </c>
      <c r="E977" s="61">
        <f>E980</f>
        <v>844.1</v>
      </c>
      <c r="F977" s="61">
        <f>F980</f>
        <v>844.1</v>
      </c>
    </row>
    <row r="978" spans="1:6" s="556" customFormat="1" ht="15.6">
      <c r="A978" s="565"/>
      <c r="B978" s="566"/>
      <c r="C978" s="569" t="s">
        <v>21</v>
      </c>
      <c r="D978" s="577"/>
      <c r="E978" s="80"/>
      <c r="F978" s="80"/>
    </row>
    <row r="979" spans="1:6" s="556" customFormat="1" ht="15.6">
      <c r="A979" s="565"/>
      <c r="B979" s="566"/>
      <c r="C979" s="571" t="s">
        <v>9</v>
      </c>
      <c r="D979" s="577"/>
      <c r="E979" s="80"/>
      <c r="F979" s="80"/>
    </row>
    <row r="980" spans="1:6" s="556" customFormat="1" ht="15.6">
      <c r="A980" s="565"/>
      <c r="B980" s="566"/>
      <c r="C980" s="571" t="s">
        <v>10</v>
      </c>
      <c r="D980" s="577">
        <v>844.5</v>
      </c>
      <c r="E980" s="80">
        <v>844.1</v>
      </c>
      <c r="F980" s="80">
        <v>844.1</v>
      </c>
    </row>
    <row r="981" spans="1:6" s="556" customFormat="1" ht="15.6">
      <c r="A981" s="565"/>
      <c r="B981" s="566"/>
      <c r="C981" s="572" t="s">
        <v>1563</v>
      </c>
      <c r="D981" s="577"/>
      <c r="E981" s="80"/>
      <c r="F981" s="80"/>
    </row>
    <row r="982" spans="1:6" s="556" customFormat="1" ht="15.6">
      <c r="A982" s="565"/>
      <c r="B982" s="566"/>
      <c r="C982" s="571" t="s">
        <v>11</v>
      </c>
      <c r="D982" s="577"/>
      <c r="E982" s="80"/>
      <c r="F982" s="80"/>
    </row>
    <row r="983" spans="1:6" s="556" customFormat="1" ht="15.6">
      <c r="A983" s="565"/>
      <c r="B983" s="566"/>
      <c r="C983" s="571" t="s">
        <v>22</v>
      </c>
      <c r="D983" s="577"/>
      <c r="E983" s="80"/>
      <c r="F983" s="80"/>
    </row>
    <row r="984" spans="1:6" s="556" customFormat="1" ht="15.6">
      <c r="A984" s="565" t="s">
        <v>208</v>
      </c>
      <c r="B984" s="566" t="s">
        <v>1012</v>
      </c>
      <c r="C984" s="567" t="s">
        <v>12</v>
      </c>
      <c r="D984" s="568"/>
      <c r="E984" s="80"/>
      <c r="F984" s="80"/>
    </row>
    <row r="985" spans="1:6" s="556" customFormat="1" ht="15.6">
      <c r="A985" s="565"/>
      <c r="B985" s="566"/>
      <c r="C985" s="569" t="s">
        <v>21</v>
      </c>
      <c r="D985" s="577"/>
      <c r="E985" s="80"/>
      <c r="F985" s="80"/>
    </row>
    <row r="986" spans="1:6" s="556" customFormat="1" ht="15.6">
      <c r="A986" s="565"/>
      <c r="B986" s="566"/>
      <c r="C986" s="571" t="s">
        <v>9</v>
      </c>
      <c r="D986" s="577"/>
      <c r="E986" s="80"/>
      <c r="F986" s="80"/>
    </row>
    <row r="987" spans="1:6" s="556" customFormat="1" ht="15.6">
      <c r="A987" s="565"/>
      <c r="B987" s="566"/>
      <c r="C987" s="571" t="s">
        <v>10</v>
      </c>
      <c r="D987" s="577"/>
      <c r="E987" s="80"/>
      <c r="F987" s="80"/>
    </row>
    <row r="988" spans="1:6" s="556" customFormat="1" ht="15.6">
      <c r="A988" s="565"/>
      <c r="B988" s="566"/>
      <c r="C988" s="572" t="s">
        <v>1563</v>
      </c>
      <c r="D988" s="577"/>
      <c r="E988" s="80"/>
      <c r="F988" s="80"/>
    </row>
    <row r="989" spans="1:6" s="556" customFormat="1" ht="15.6">
      <c r="A989" s="565"/>
      <c r="B989" s="566"/>
      <c r="C989" s="571" t="s">
        <v>11</v>
      </c>
      <c r="D989" s="577"/>
      <c r="E989" s="80"/>
      <c r="F989" s="80"/>
    </row>
    <row r="990" spans="1:6" s="556" customFormat="1" ht="15.6">
      <c r="A990" s="565"/>
      <c r="B990" s="566"/>
      <c r="C990" s="571" t="s">
        <v>22</v>
      </c>
      <c r="D990" s="577"/>
      <c r="E990" s="80"/>
      <c r="F990" s="80"/>
    </row>
    <row r="991" spans="1:6" s="556" customFormat="1" ht="15.6">
      <c r="A991" s="565" t="s">
        <v>209</v>
      </c>
      <c r="B991" s="566" t="s">
        <v>703</v>
      </c>
      <c r="C991" s="567" t="s">
        <v>12</v>
      </c>
      <c r="D991" s="555"/>
      <c r="E991" s="80"/>
      <c r="F991" s="80"/>
    </row>
    <row r="992" spans="1:6" s="556" customFormat="1" ht="15.6">
      <c r="A992" s="565"/>
      <c r="B992" s="566"/>
      <c r="C992" s="569" t="s">
        <v>21</v>
      </c>
      <c r="D992" s="577"/>
      <c r="E992" s="80"/>
      <c r="F992" s="80"/>
    </row>
    <row r="993" spans="1:6" s="335" customFormat="1" ht="15.6">
      <c r="A993" s="565"/>
      <c r="B993" s="566"/>
      <c r="C993" s="571" t="s">
        <v>9</v>
      </c>
      <c r="D993" s="577"/>
      <c r="E993" s="578"/>
      <c r="F993" s="578"/>
    </row>
    <row r="994" spans="1:6" s="335" customFormat="1" ht="15.6">
      <c r="A994" s="565"/>
      <c r="B994" s="566"/>
      <c r="C994" s="571" t="s">
        <v>10</v>
      </c>
      <c r="D994" s="577"/>
      <c r="E994" s="341"/>
      <c r="F994" s="341"/>
    </row>
    <row r="995" spans="1:6" ht="15.6">
      <c r="A995" s="565"/>
      <c r="B995" s="566"/>
      <c r="C995" s="572" t="s">
        <v>1563</v>
      </c>
      <c r="D995" s="577"/>
      <c r="E995" s="341"/>
      <c r="F995" s="341"/>
    </row>
    <row r="996" spans="1:6" ht="15.6">
      <c r="A996" s="565"/>
      <c r="B996" s="566"/>
      <c r="C996" s="571" t="s">
        <v>11</v>
      </c>
      <c r="D996" s="577"/>
      <c r="E996" s="341"/>
      <c r="F996" s="341"/>
    </row>
    <row r="997" spans="1:6" s="335" customFormat="1" ht="15.6">
      <c r="A997" s="565"/>
      <c r="B997" s="566"/>
      <c r="C997" s="571" t="s">
        <v>22</v>
      </c>
      <c r="D997" s="577"/>
      <c r="E997" s="12"/>
      <c r="F997" s="7"/>
    </row>
    <row r="998" spans="1:6" s="335" customFormat="1" ht="15.6">
      <c r="A998" s="565" t="s">
        <v>210</v>
      </c>
      <c r="B998" s="566" t="s">
        <v>704</v>
      </c>
      <c r="C998" s="567" t="s">
        <v>12</v>
      </c>
      <c r="D998" s="568"/>
      <c r="E998" s="12"/>
      <c r="F998" s="7"/>
    </row>
    <row r="999" spans="1:6" s="335" customFormat="1" ht="15.6">
      <c r="A999" s="565"/>
      <c r="B999" s="566"/>
      <c r="C999" s="569" t="s">
        <v>21</v>
      </c>
      <c r="D999" s="570"/>
      <c r="E999" s="341"/>
      <c r="F999" s="341"/>
    </row>
    <row r="1000" spans="1:6" ht="15.6">
      <c r="A1000" s="565"/>
      <c r="B1000" s="566"/>
      <c r="C1000" s="571" t="s">
        <v>9</v>
      </c>
      <c r="D1000" s="570"/>
      <c r="E1000" s="341"/>
      <c r="F1000" s="341"/>
    </row>
    <row r="1001" spans="1:6" ht="15.6">
      <c r="A1001" s="565"/>
      <c r="B1001" s="566"/>
      <c r="C1001" s="571" t="s">
        <v>10</v>
      </c>
      <c r="D1001" s="570"/>
      <c r="E1001" s="341"/>
      <c r="F1001" s="341"/>
    </row>
    <row r="1002" spans="1:6" ht="15.6">
      <c r="A1002" s="565"/>
      <c r="B1002" s="566"/>
      <c r="C1002" s="572" t="s">
        <v>1563</v>
      </c>
      <c r="D1002" s="570"/>
      <c r="E1002" s="341"/>
      <c r="F1002" s="341"/>
    </row>
    <row r="1003" spans="1:6" ht="15.6">
      <c r="A1003" s="565"/>
      <c r="B1003" s="566"/>
      <c r="C1003" s="571" t="s">
        <v>11</v>
      </c>
      <c r="D1003" s="570"/>
      <c r="E1003" s="341"/>
      <c r="F1003" s="341"/>
    </row>
    <row r="1004" spans="1:6" ht="15.6">
      <c r="A1004" s="565"/>
      <c r="B1004" s="566"/>
      <c r="C1004" s="571" t="s">
        <v>22</v>
      </c>
      <c r="D1004" s="570"/>
      <c r="E1004" s="341"/>
      <c r="F1004" s="341"/>
    </row>
    <row r="1005" spans="1:6" ht="15.6">
      <c r="A1005" s="565" t="s">
        <v>211</v>
      </c>
      <c r="B1005" s="566" t="s">
        <v>705</v>
      </c>
      <c r="C1005" s="567" t="s">
        <v>12</v>
      </c>
      <c r="D1005" s="568"/>
      <c r="E1005" s="341"/>
      <c r="F1005" s="341"/>
    </row>
    <row r="1006" spans="1:6" ht="15.6">
      <c r="A1006" s="565"/>
      <c r="B1006" s="566"/>
      <c r="C1006" s="569" t="s">
        <v>21</v>
      </c>
      <c r="D1006" s="570"/>
      <c r="E1006" s="341"/>
      <c r="F1006" s="341"/>
    </row>
    <row r="1007" spans="1:6" ht="15.6">
      <c r="A1007" s="565"/>
      <c r="B1007" s="566"/>
      <c r="C1007" s="571" t="s">
        <v>9</v>
      </c>
      <c r="D1007" s="570"/>
      <c r="E1007" s="341"/>
      <c r="F1007" s="341"/>
    </row>
    <row r="1008" spans="1:6" ht="15.6">
      <c r="A1008" s="565"/>
      <c r="B1008" s="566"/>
      <c r="C1008" s="571" t="s">
        <v>10</v>
      </c>
      <c r="D1008" s="570"/>
      <c r="E1008" s="341"/>
      <c r="F1008" s="341"/>
    </row>
    <row r="1009" spans="1:6" ht="15.6">
      <c r="A1009" s="565"/>
      <c r="B1009" s="566"/>
      <c r="C1009" s="572" t="s">
        <v>1563</v>
      </c>
      <c r="D1009" s="570"/>
      <c r="E1009" s="341"/>
      <c r="F1009" s="341"/>
    </row>
    <row r="1010" spans="1:6" ht="15.6">
      <c r="A1010" s="565"/>
      <c r="B1010" s="566"/>
      <c r="C1010" s="571" t="s">
        <v>11</v>
      </c>
      <c r="D1010" s="570"/>
      <c r="E1010" s="341"/>
      <c r="F1010" s="341"/>
    </row>
    <row r="1011" spans="1:6" ht="15.6">
      <c r="A1011" s="565"/>
      <c r="B1011" s="566"/>
      <c r="C1011" s="571" t="s">
        <v>22</v>
      </c>
      <c r="D1011" s="570"/>
      <c r="E1011" s="341"/>
      <c r="F1011" s="341"/>
    </row>
    <row r="1012" spans="1:6" ht="15.6">
      <c r="A1012" s="565" t="s">
        <v>706</v>
      </c>
      <c r="B1012" s="566" t="s">
        <v>687</v>
      </c>
      <c r="C1012" s="567" t="s">
        <v>12</v>
      </c>
      <c r="D1012" s="568"/>
      <c r="E1012" s="341"/>
      <c r="F1012" s="341"/>
    </row>
    <row r="1013" spans="1:6" ht="15.6">
      <c r="A1013" s="565"/>
      <c r="B1013" s="566"/>
      <c r="C1013" s="569" t="s">
        <v>21</v>
      </c>
      <c r="D1013" s="574"/>
      <c r="E1013" s="341"/>
      <c r="F1013" s="341"/>
    </row>
    <row r="1014" spans="1:6" ht="15.6">
      <c r="A1014" s="565"/>
      <c r="B1014" s="566"/>
      <c r="C1014" s="571" t="s">
        <v>9</v>
      </c>
      <c r="D1014" s="574"/>
      <c r="E1014" s="341"/>
      <c r="F1014" s="341"/>
    </row>
    <row r="1015" spans="1:6" ht="15.6">
      <c r="A1015" s="565"/>
      <c r="B1015" s="566"/>
      <c r="C1015" s="571" t="s">
        <v>10</v>
      </c>
      <c r="D1015" s="574"/>
      <c r="E1015" s="341"/>
      <c r="F1015" s="341"/>
    </row>
    <row r="1016" spans="1:6" ht="15.6">
      <c r="A1016" s="565"/>
      <c r="B1016" s="566"/>
      <c r="C1016" s="572" t="s">
        <v>1563</v>
      </c>
      <c r="D1016" s="574"/>
      <c r="E1016" s="341"/>
      <c r="F1016" s="341"/>
    </row>
    <row r="1017" spans="1:6" ht="15.6">
      <c r="A1017" s="565"/>
      <c r="B1017" s="566"/>
      <c r="C1017" s="571" t="s">
        <v>11</v>
      </c>
      <c r="D1017" s="574"/>
      <c r="E1017" s="341"/>
      <c r="F1017" s="341"/>
    </row>
    <row r="1018" spans="1:6" ht="15.6">
      <c r="A1018" s="565"/>
      <c r="B1018" s="566"/>
      <c r="C1018" s="571" t="s">
        <v>22</v>
      </c>
      <c r="D1018" s="574"/>
      <c r="E1018" s="341"/>
      <c r="F1018" s="341"/>
    </row>
    <row r="1019" spans="1:6" ht="15.6">
      <c r="A1019" s="565" t="s">
        <v>707</v>
      </c>
      <c r="B1019" s="566" t="s">
        <v>696</v>
      </c>
      <c r="C1019" s="567" t="s">
        <v>12</v>
      </c>
      <c r="D1019" s="568"/>
      <c r="E1019" s="341"/>
      <c r="F1019" s="341"/>
    </row>
    <row r="1020" spans="1:6" ht="15.6">
      <c r="A1020" s="565"/>
      <c r="B1020" s="566"/>
      <c r="C1020" s="569" t="s">
        <v>21</v>
      </c>
      <c r="D1020" s="574"/>
      <c r="E1020" s="341"/>
      <c r="F1020" s="341"/>
    </row>
    <row r="1021" spans="1:6" ht="15.6">
      <c r="A1021" s="565"/>
      <c r="B1021" s="566"/>
      <c r="C1021" s="571" t="s">
        <v>9</v>
      </c>
      <c r="D1021" s="574"/>
      <c r="E1021" s="341"/>
      <c r="F1021" s="341"/>
    </row>
    <row r="1022" spans="1:6" ht="15.6">
      <c r="A1022" s="565"/>
      <c r="B1022" s="566"/>
      <c r="C1022" s="571" t="s">
        <v>10</v>
      </c>
      <c r="D1022" s="574"/>
      <c r="E1022" s="341"/>
      <c r="F1022" s="341"/>
    </row>
    <row r="1023" spans="1:6" ht="15.6">
      <c r="A1023" s="565"/>
      <c r="B1023" s="566"/>
      <c r="C1023" s="572" t="s">
        <v>1563</v>
      </c>
      <c r="D1023" s="574"/>
      <c r="E1023" s="341"/>
      <c r="F1023" s="341"/>
    </row>
    <row r="1024" spans="1:6" ht="15.6">
      <c r="A1024" s="565"/>
      <c r="B1024" s="566"/>
      <c r="C1024" s="571" t="s">
        <v>11</v>
      </c>
      <c r="D1024" s="574"/>
      <c r="E1024" s="341"/>
      <c r="F1024" s="341"/>
    </row>
    <row r="1025" spans="1:6" ht="15.6">
      <c r="A1025" s="565"/>
      <c r="B1025" s="566"/>
      <c r="C1025" s="571" t="s">
        <v>22</v>
      </c>
      <c r="D1025" s="574"/>
      <c r="E1025" s="341"/>
      <c r="F1025" s="341"/>
    </row>
    <row r="1026" spans="1:6" ht="15.6">
      <c r="A1026" s="565" t="s">
        <v>1576</v>
      </c>
      <c r="B1026" s="566" t="s">
        <v>1577</v>
      </c>
      <c r="C1026" s="567" t="s">
        <v>12</v>
      </c>
      <c r="D1026" s="575"/>
      <c r="E1026" s="341"/>
      <c r="F1026" s="341"/>
    </row>
    <row r="1027" spans="1:6" ht="15.6">
      <c r="A1027" s="565"/>
      <c r="B1027" s="566"/>
      <c r="C1027" s="569" t="s">
        <v>21</v>
      </c>
      <c r="D1027" s="574"/>
      <c r="E1027" s="341"/>
      <c r="F1027" s="341"/>
    </row>
    <row r="1028" spans="1:6" ht="15.6">
      <c r="A1028" s="565"/>
      <c r="B1028" s="566"/>
      <c r="C1028" s="571" t="s">
        <v>9</v>
      </c>
      <c r="D1028" s="574"/>
      <c r="E1028" s="341"/>
      <c r="F1028" s="341"/>
    </row>
    <row r="1029" spans="1:6" ht="15.6">
      <c r="A1029" s="565"/>
      <c r="B1029" s="566"/>
      <c r="C1029" s="571" t="s">
        <v>10</v>
      </c>
      <c r="D1029" s="574"/>
      <c r="E1029" s="341"/>
      <c r="F1029" s="341"/>
    </row>
    <row r="1030" spans="1:6" ht="15.6">
      <c r="A1030" s="565"/>
      <c r="B1030" s="566"/>
      <c r="C1030" s="572" t="s">
        <v>1563</v>
      </c>
      <c r="D1030" s="574"/>
      <c r="E1030" s="341"/>
      <c r="F1030" s="341"/>
    </row>
    <row r="1031" spans="1:6" ht="15.6">
      <c r="A1031" s="565"/>
      <c r="B1031" s="566"/>
      <c r="C1031" s="571" t="s">
        <v>11</v>
      </c>
      <c r="D1031" s="574"/>
      <c r="E1031" s="341"/>
      <c r="F1031" s="341"/>
    </row>
    <row r="1032" spans="1:6" ht="15.6">
      <c r="A1032" s="565"/>
      <c r="B1032" s="566"/>
      <c r="C1032" s="571" t="s">
        <v>22</v>
      </c>
      <c r="D1032" s="574"/>
      <c r="E1032" s="341"/>
      <c r="F1032" s="341"/>
    </row>
    <row r="1033" spans="1:6" ht="13.8">
      <c r="A1033" s="565" t="s">
        <v>708</v>
      </c>
      <c r="B1033" s="566" t="s">
        <v>1578</v>
      </c>
      <c r="C1033" s="567" t="s">
        <v>12</v>
      </c>
      <c r="D1033" s="575">
        <f>D1035+D1036</f>
        <v>14173.4</v>
      </c>
      <c r="E1033" s="575">
        <f t="shared" ref="E1033:F1033" si="21">E1035+E1036</f>
        <v>14173.3</v>
      </c>
      <c r="F1033" s="575">
        <f t="shared" si="21"/>
        <v>14173.3</v>
      </c>
    </row>
    <row r="1034" spans="1:6" ht="15.6">
      <c r="A1034" s="565"/>
      <c r="B1034" s="566"/>
      <c r="C1034" s="569" t="s">
        <v>21</v>
      </c>
      <c r="D1034" s="574"/>
      <c r="E1034" s="341"/>
      <c r="F1034" s="341"/>
    </row>
    <row r="1035" spans="1:6" ht="13.8">
      <c r="A1035" s="565"/>
      <c r="B1035" s="566"/>
      <c r="C1035" s="571" t="s">
        <v>9</v>
      </c>
      <c r="D1035" s="574">
        <v>13949.9</v>
      </c>
      <c r="E1035" s="574">
        <v>13949.9</v>
      </c>
      <c r="F1035" s="574">
        <v>13949.9</v>
      </c>
    </row>
    <row r="1036" spans="1:6" ht="13.8">
      <c r="A1036" s="565"/>
      <c r="B1036" s="566"/>
      <c r="C1036" s="571" t="s">
        <v>10</v>
      </c>
      <c r="D1036" s="574">
        <v>223.5</v>
      </c>
      <c r="E1036" s="574">
        <v>223.4</v>
      </c>
      <c r="F1036" s="574">
        <v>223.4</v>
      </c>
    </row>
    <row r="1037" spans="1:6" ht="15.6">
      <c r="A1037" s="565"/>
      <c r="B1037" s="566"/>
      <c r="C1037" s="572" t="s">
        <v>1563</v>
      </c>
      <c r="D1037" s="574"/>
      <c r="E1037" s="341"/>
      <c r="F1037" s="341"/>
    </row>
    <row r="1038" spans="1:6" ht="15.6">
      <c r="A1038" s="565"/>
      <c r="B1038" s="566"/>
      <c r="C1038" s="571" t="s">
        <v>11</v>
      </c>
      <c r="D1038" s="574"/>
      <c r="E1038" s="341"/>
      <c r="F1038" s="341"/>
    </row>
    <row r="1039" spans="1:6" ht="15.6">
      <c r="A1039" s="565"/>
      <c r="B1039" s="566"/>
      <c r="C1039" s="571" t="s">
        <v>22</v>
      </c>
      <c r="D1039" s="574"/>
      <c r="E1039" s="341"/>
      <c r="F1039" s="341"/>
    </row>
    <row r="1040" spans="1:6" ht="14.4">
      <c r="A1040" s="579" t="s">
        <v>27</v>
      </c>
      <c r="B1040" s="580" t="s">
        <v>718</v>
      </c>
      <c r="C1040" s="567" t="s">
        <v>12</v>
      </c>
      <c r="D1040" s="581">
        <f>D1041+D1042+D1043</f>
        <v>41430.399999999994</v>
      </c>
      <c r="E1040" s="581">
        <f t="shared" ref="E1040:F1040" si="22">E1041+E1042+E1043</f>
        <v>41429.1</v>
      </c>
      <c r="F1040" s="581">
        <f t="shared" si="22"/>
        <v>41429.1</v>
      </c>
    </row>
    <row r="1041" spans="1:9" ht="14.4">
      <c r="A1041" s="579"/>
      <c r="B1041" s="580"/>
      <c r="C1041" s="569" t="s">
        <v>21</v>
      </c>
      <c r="D1041" s="581">
        <f t="shared" ref="D1041:F1046" si="23">D1048+D1062+D1069+D1076+D1083+D1090+D1097+D1104+D1111+D1118+D1125+D1132+D1139+D1146</f>
        <v>18670</v>
      </c>
      <c r="E1041" s="581">
        <f t="shared" si="23"/>
        <v>18670</v>
      </c>
      <c r="F1041" s="581">
        <f t="shared" si="23"/>
        <v>18670</v>
      </c>
    </row>
    <row r="1042" spans="1:9" ht="14.4">
      <c r="A1042" s="579"/>
      <c r="B1042" s="580"/>
      <c r="C1042" s="571" t="s">
        <v>9</v>
      </c>
      <c r="D1042" s="581">
        <f t="shared" si="23"/>
        <v>7041.8</v>
      </c>
      <c r="E1042" s="581">
        <f t="shared" si="23"/>
        <v>7041.8</v>
      </c>
      <c r="F1042" s="581">
        <f t="shared" si="23"/>
        <v>7041.8</v>
      </c>
    </row>
    <row r="1043" spans="1:9" ht="14.4">
      <c r="A1043" s="579"/>
      <c r="B1043" s="580"/>
      <c r="C1043" s="571" t="s">
        <v>10</v>
      </c>
      <c r="D1043" s="581">
        <f t="shared" si="23"/>
        <v>15718.599999999999</v>
      </c>
      <c r="E1043" s="581">
        <f t="shared" si="23"/>
        <v>15717.3</v>
      </c>
      <c r="F1043" s="581">
        <f t="shared" si="23"/>
        <v>15717.3</v>
      </c>
    </row>
    <row r="1044" spans="1:9" ht="15.6">
      <c r="A1044" s="579"/>
      <c r="B1044" s="580"/>
      <c r="C1044" s="572" t="s">
        <v>1563</v>
      </c>
      <c r="D1044" s="581">
        <f t="shared" si="23"/>
        <v>0</v>
      </c>
      <c r="E1044" s="341"/>
      <c r="F1044" s="341"/>
    </row>
    <row r="1045" spans="1:9" ht="15.6">
      <c r="A1045" s="579"/>
      <c r="B1045" s="580"/>
      <c r="C1045" s="571" t="s">
        <v>11</v>
      </c>
      <c r="D1045" s="581">
        <f t="shared" si="23"/>
        <v>0</v>
      </c>
      <c r="E1045" s="341"/>
      <c r="F1045" s="341"/>
    </row>
    <row r="1046" spans="1:9" ht="15.6">
      <c r="A1046" s="579"/>
      <c r="B1046" s="580"/>
      <c r="C1046" s="571" t="s">
        <v>22</v>
      </c>
      <c r="D1046" s="581">
        <f t="shared" si="23"/>
        <v>0</v>
      </c>
      <c r="E1046" s="341"/>
      <c r="F1046" s="341"/>
    </row>
    <row r="1047" spans="1:9" ht="13.8">
      <c r="A1047" s="565" t="s">
        <v>37</v>
      </c>
      <c r="B1047" s="566" t="s">
        <v>724</v>
      </c>
      <c r="C1047" s="567" t="s">
        <v>12</v>
      </c>
      <c r="D1047" s="568">
        <f t="shared" ref="D1047:F1053" si="24">D1054</f>
        <v>6107.8499999999995</v>
      </c>
      <c r="E1047" s="568">
        <f t="shared" si="24"/>
        <v>6107.8499999999995</v>
      </c>
      <c r="F1047" s="568">
        <f t="shared" si="24"/>
        <v>6107.8499999999995</v>
      </c>
    </row>
    <row r="1048" spans="1:9" ht="13.8">
      <c r="A1048" s="565"/>
      <c r="B1048" s="566"/>
      <c r="C1048" s="569" t="s">
        <v>21</v>
      </c>
      <c r="D1048" s="570">
        <v>1088.0999999999999</v>
      </c>
      <c r="E1048" s="570">
        <v>1088.0999999999999</v>
      </c>
      <c r="F1048" s="570">
        <v>1088.0999999999999</v>
      </c>
    </row>
    <row r="1049" spans="1:9" ht="13.8">
      <c r="A1049" s="565"/>
      <c r="B1049" s="566"/>
      <c r="C1049" s="571" t="s">
        <v>9</v>
      </c>
      <c r="D1049" s="570">
        <v>3431.5</v>
      </c>
      <c r="E1049" s="570">
        <v>3431.5</v>
      </c>
      <c r="F1049" s="570">
        <v>3431.5</v>
      </c>
    </row>
    <row r="1050" spans="1:9" ht="13.8">
      <c r="A1050" s="565"/>
      <c r="B1050" s="566"/>
      <c r="C1050" s="571" t="s">
        <v>10</v>
      </c>
      <c r="D1050" s="570">
        <f t="shared" si="24"/>
        <v>1588.2</v>
      </c>
      <c r="E1050" s="570">
        <f t="shared" si="24"/>
        <v>1588.2</v>
      </c>
      <c r="F1050" s="570">
        <f t="shared" si="24"/>
        <v>1588.2</v>
      </c>
    </row>
    <row r="1051" spans="1:9" ht="13.8">
      <c r="A1051" s="565"/>
      <c r="B1051" s="566"/>
      <c r="C1051" s="572" t="s">
        <v>1563</v>
      </c>
      <c r="D1051" s="570">
        <f t="shared" si="24"/>
        <v>0</v>
      </c>
      <c r="E1051" s="570">
        <f t="shared" si="24"/>
        <v>0</v>
      </c>
      <c r="F1051" s="570">
        <f t="shared" si="24"/>
        <v>0</v>
      </c>
    </row>
    <row r="1052" spans="1:9" ht="13.8">
      <c r="A1052" s="565"/>
      <c r="B1052" s="566"/>
      <c r="C1052" s="571" t="s">
        <v>11</v>
      </c>
      <c r="D1052" s="570">
        <f t="shared" si="24"/>
        <v>0</v>
      </c>
      <c r="E1052" s="570">
        <f t="shared" si="24"/>
        <v>0</v>
      </c>
      <c r="F1052" s="570">
        <f t="shared" si="24"/>
        <v>0</v>
      </c>
    </row>
    <row r="1053" spans="1:9" ht="13.8">
      <c r="A1053" s="565"/>
      <c r="B1053" s="566"/>
      <c r="C1053" s="571" t="s">
        <v>22</v>
      </c>
      <c r="D1053" s="570">
        <f t="shared" si="24"/>
        <v>0</v>
      </c>
      <c r="E1053" s="570">
        <f t="shared" si="24"/>
        <v>0</v>
      </c>
      <c r="F1053" s="570">
        <f t="shared" si="24"/>
        <v>0</v>
      </c>
    </row>
    <row r="1054" spans="1:9" ht="13.8">
      <c r="A1054" s="565" t="s">
        <v>728</v>
      </c>
      <c r="B1054" s="566" t="s">
        <v>729</v>
      </c>
      <c r="C1054" s="567" t="s">
        <v>12</v>
      </c>
      <c r="D1054" s="582">
        <f t="shared" ref="D1054:F1054" si="25">D1055+D1056+D1057+D1058+D1059+D1060</f>
        <v>6107.8499999999995</v>
      </c>
      <c r="E1054" s="582">
        <f t="shared" si="25"/>
        <v>6107.8499999999995</v>
      </c>
      <c r="F1054" s="582">
        <f t="shared" si="25"/>
        <v>6107.8499999999995</v>
      </c>
    </row>
    <row r="1055" spans="1:9" ht="15.6">
      <c r="A1055" s="565"/>
      <c r="B1055" s="566"/>
      <c r="C1055" s="569" t="s">
        <v>21</v>
      </c>
      <c r="D1055" s="570">
        <v>1088.1300000000001</v>
      </c>
      <c r="E1055" s="570">
        <v>1088.1300000000001</v>
      </c>
      <c r="F1055" s="570">
        <v>1088.1300000000001</v>
      </c>
      <c r="I1055" s="531"/>
    </row>
    <row r="1056" spans="1:9" ht="15.6">
      <c r="A1056" s="565"/>
      <c r="B1056" s="566"/>
      <c r="C1056" s="571" t="s">
        <v>9</v>
      </c>
      <c r="D1056" s="570">
        <v>3431.52</v>
      </c>
      <c r="E1056" s="570">
        <v>3431.52</v>
      </c>
      <c r="F1056" s="570">
        <v>3431.52</v>
      </c>
      <c r="I1056" s="531"/>
    </row>
    <row r="1057" spans="1:9" ht="15.6">
      <c r="A1057" s="565"/>
      <c r="B1057" s="566"/>
      <c r="C1057" s="571" t="s">
        <v>10</v>
      </c>
      <c r="D1057" s="570">
        <v>1588.2</v>
      </c>
      <c r="E1057" s="570">
        <v>1588.2</v>
      </c>
      <c r="F1057" s="570">
        <v>1588.2</v>
      </c>
      <c r="I1057" s="531"/>
    </row>
    <row r="1058" spans="1:9" ht="15.6">
      <c r="A1058" s="565"/>
      <c r="B1058" s="566"/>
      <c r="C1058" s="572" t="s">
        <v>1563</v>
      </c>
      <c r="D1058" s="583"/>
      <c r="E1058" s="224"/>
      <c r="F1058" s="30"/>
      <c r="I1058" s="531"/>
    </row>
    <row r="1059" spans="1:9" ht="15.6">
      <c r="A1059" s="565"/>
      <c r="B1059" s="566"/>
      <c r="C1059" s="571" t="s">
        <v>11</v>
      </c>
      <c r="D1059" s="583"/>
      <c r="E1059" s="224"/>
      <c r="F1059" s="584"/>
      <c r="I1059" s="531"/>
    </row>
    <row r="1060" spans="1:9" ht="13.8">
      <c r="A1060" s="565"/>
      <c r="B1060" s="566"/>
      <c r="C1060" s="571" t="s">
        <v>22</v>
      </c>
      <c r="D1060" s="583"/>
      <c r="E1060" s="224"/>
      <c r="F1060" s="224"/>
    </row>
    <row r="1061" spans="1:9" ht="13.8">
      <c r="A1061" s="565" t="s">
        <v>730</v>
      </c>
      <c r="B1061" s="566" t="s">
        <v>731</v>
      </c>
      <c r="C1061" s="567" t="s">
        <v>12</v>
      </c>
      <c r="D1061" s="568">
        <f>D1064+D1063</f>
        <v>5567.2</v>
      </c>
      <c r="E1061" s="568">
        <f>E1064+E1063</f>
        <v>5567.1</v>
      </c>
      <c r="F1061" s="568">
        <f>F1064+F1063</f>
        <v>5567.1</v>
      </c>
    </row>
    <row r="1062" spans="1:9" ht="13.8">
      <c r="A1062" s="565"/>
      <c r="B1062" s="566"/>
      <c r="C1062" s="569" t="s">
        <v>21</v>
      </c>
      <c r="D1062" s="574"/>
      <c r="E1062" s="574"/>
      <c r="F1062" s="574"/>
    </row>
    <row r="1063" spans="1:9" ht="13.8">
      <c r="A1063" s="565"/>
      <c r="B1063" s="566"/>
      <c r="C1063" s="571" t="s">
        <v>9</v>
      </c>
      <c r="D1063" s="574">
        <v>625.29999999999995</v>
      </c>
      <c r="E1063" s="574">
        <v>625.29999999999995</v>
      </c>
      <c r="F1063" s="574">
        <v>625.29999999999995</v>
      </c>
    </row>
    <row r="1064" spans="1:9" ht="13.8">
      <c r="A1064" s="565"/>
      <c r="B1064" s="566"/>
      <c r="C1064" s="571" t="s">
        <v>10</v>
      </c>
      <c r="D1064" s="570">
        <v>4941.8999999999996</v>
      </c>
      <c r="E1064" s="570">
        <v>4941.8</v>
      </c>
      <c r="F1064" s="570">
        <v>4941.8</v>
      </c>
    </row>
    <row r="1065" spans="1:9" ht="13.8">
      <c r="A1065" s="565"/>
      <c r="B1065" s="566"/>
      <c r="C1065" s="572" t="s">
        <v>1563</v>
      </c>
      <c r="D1065" s="574"/>
      <c r="E1065" s="224"/>
      <c r="F1065" s="224"/>
    </row>
    <row r="1066" spans="1:9" ht="13.8">
      <c r="A1066" s="565"/>
      <c r="B1066" s="566"/>
      <c r="C1066" s="571" t="s">
        <v>11</v>
      </c>
      <c r="D1066" s="574"/>
      <c r="E1066" s="224"/>
      <c r="F1066" s="224"/>
    </row>
    <row r="1067" spans="1:9" ht="13.8">
      <c r="A1067" s="565"/>
      <c r="B1067" s="566"/>
      <c r="C1067" s="571" t="s">
        <v>22</v>
      </c>
      <c r="D1067" s="574"/>
      <c r="E1067" s="224"/>
      <c r="F1067" s="224"/>
    </row>
    <row r="1068" spans="1:9" ht="13.8">
      <c r="A1068" s="565" t="s">
        <v>1579</v>
      </c>
      <c r="B1068" s="566" t="s">
        <v>1580</v>
      </c>
      <c r="C1068" s="567" t="s">
        <v>12</v>
      </c>
      <c r="D1068" s="568">
        <f t="shared" ref="D1068" si="26">D1069+D1070+D1071+D1072+D1073+D1074</f>
        <v>0</v>
      </c>
      <c r="E1068" s="224"/>
      <c r="F1068" s="224"/>
    </row>
    <row r="1069" spans="1:9" ht="13.8">
      <c r="A1069" s="565"/>
      <c r="B1069" s="566"/>
      <c r="C1069" s="569" t="s">
        <v>21</v>
      </c>
      <c r="D1069" s="574"/>
      <c r="E1069" s="224"/>
      <c r="F1069" s="224"/>
    </row>
    <row r="1070" spans="1:9" ht="13.8">
      <c r="A1070" s="565"/>
      <c r="B1070" s="566"/>
      <c r="C1070" s="571" t="s">
        <v>9</v>
      </c>
      <c r="D1070" s="574"/>
      <c r="E1070" s="224"/>
      <c r="F1070" s="224"/>
    </row>
    <row r="1071" spans="1:9" ht="13.8">
      <c r="A1071" s="565"/>
      <c r="B1071" s="566"/>
      <c r="C1071" s="571" t="s">
        <v>10</v>
      </c>
      <c r="D1071" s="574"/>
      <c r="E1071" s="224"/>
      <c r="F1071" s="224"/>
    </row>
    <row r="1072" spans="1:9" ht="13.8">
      <c r="A1072" s="565"/>
      <c r="B1072" s="566"/>
      <c r="C1072" s="572" t="s">
        <v>1563</v>
      </c>
      <c r="D1072" s="574"/>
      <c r="E1072" s="224"/>
      <c r="F1072" s="224"/>
    </row>
    <row r="1073" spans="1:6" ht="13.8">
      <c r="A1073" s="565"/>
      <c r="B1073" s="566"/>
      <c r="C1073" s="571" t="s">
        <v>11</v>
      </c>
      <c r="D1073" s="574"/>
      <c r="E1073" s="224"/>
      <c r="F1073" s="224"/>
    </row>
    <row r="1074" spans="1:6" ht="13.8">
      <c r="A1074" s="565"/>
      <c r="B1074" s="566"/>
      <c r="C1074" s="571" t="s">
        <v>22</v>
      </c>
      <c r="D1074" s="574"/>
      <c r="E1074" s="224"/>
      <c r="F1074" s="224"/>
    </row>
    <row r="1075" spans="1:6" ht="13.8">
      <c r="A1075" s="565" t="s">
        <v>215</v>
      </c>
      <c r="B1075" s="566" t="s">
        <v>737</v>
      </c>
      <c r="C1075" s="567" t="s">
        <v>12</v>
      </c>
      <c r="D1075" s="568">
        <f>D1078</f>
        <v>42</v>
      </c>
      <c r="E1075" s="568">
        <f>E1078</f>
        <v>42</v>
      </c>
      <c r="F1075" s="568">
        <f>F1078</f>
        <v>42</v>
      </c>
    </row>
    <row r="1076" spans="1:6" ht="13.8">
      <c r="A1076" s="565"/>
      <c r="B1076" s="566"/>
      <c r="C1076" s="569" t="s">
        <v>21</v>
      </c>
      <c r="D1076" s="574"/>
      <c r="E1076" s="574"/>
      <c r="F1076" s="574"/>
    </row>
    <row r="1077" spans="1:6" ht="13.8">
      <c r="A1077" s="565"/>
      <c r="B1077" s="566"/>
      <c r="C1077" s="571" t="s">
        <v>9</v>
      </c>
      <c r="D1077" s="574"/>
      <c r="E1077" s="574"/>
      <c r="F1077" s="574"/>
    </row>
    <row r="1078" spans="1:6" ht="13.8">
      <c r="A1078" s="565"/>
      <c r="B1078" s="566"/>
      <c r="C1078" s="571" t="s">
        <v>10</v>
      </c>
      <c r="D1078" s="570">
        <v>42</v>
      </c>
      <c r="E1078" s="570">
        <v>42</v>
      </c>
      <c r="F1078" s="570">
        <v>42</v>
      </c>
    </row>
    <row r="1079" spans="1:6" ht="13.8">
      <c r="A1079" s="565"/>
      <c r="B1079" s="566"/>
      <c r="C1079" s="572" t="s">
        <v>1563</v>
      </c>
      <c r="D1079" s="574"/>
      <c r="E1079" s="574"/>
      <c r="F1079" s="574"/>
    </row>
    <row r="1080" spans="1:6" ht="13.8">
      <c r="A1080" s="565"/>
      <c r="B1080" s="566"/>
      <c r="C1080" s="571" t="s">
        <v>11</v>
      </c>
      <c r="D1080" s="574"/>
      <c r="E1080" s="224"/>
      <c r="F1080" s="224"/>
    </row>
    <row r="1081" spans="1:6" ht="13.8">
      <c r="A1081" s="565"/>
      <c r="B1081" s="566"/>
      <c r="C1081" s="571" t="s">
        <v>22</v>
      </c>
      <c r="D1081" s="574"/>
      <c r="E1081" s="224"/>
      <c r="F1081" s="224"/>
    </row>
    <row r="1082" spans="1:6" ht="13.8">
      <c r="A1082" s="565" t="s">
        <v>216</v>
      </c>
      <c r="B1082" s="566" t="s">
        <v>741</v>
      </c>
      <c r="C1082" s="567" t="s">
        <v>12</v>
      </c>
      <c r="D1082" s="568">
        <f>D1084+D1085</f>
        <v>2285</v>
      </c>
      <c r="E1082" s="568">
        <f>E1084+E1085</f>
        <v>2285</v>
      </c>
      <c r="F1082" s="568">
        <f>F1084+F1085</f>
        <v>2285</v>
      </c>
    </row>
    <row r="1083" spans="1:6" ht="13.8">
      <c r="A1083" s="565"/>
      <c r="B1083" s="566"/>
      <c r="C1083" s="569" t="s">
        <v>21</v>
      </c>
      <c r="D1083" s="574"/>
      <c r="E1083" s="574"/>
      <c r="F1083" s="574"/>
    </row>
    <row r="1084" spans="1:6" ht="13.8">
      <c r="A1084" s="565"/>
      <c r="B1084" s="566"/>
      <c r="C1084" s="571" t="s">
        <v>9</v>
      </c>
      <c r="D1084" s="574">
        <v>1985</v>
      </c>
      <c r="E1084" s="574">
        <v>1985</v>
      </c>
      <c r="F1084" s="574">
        <v>1985</v>
      </c>
    </row>
    <row r="1085" spans="1:6" ht="13.8">
      <c r="A1085" s="565"/>
      <c r="B1085" s="566"/>
      <c r="C1085" s="571" t="s">
        <v>10</v>
      </c>
      <c r="D1085" s="574">
        <v>300</v>
      </c>
      <c r="E1085" s="574">
        <v>300</v>
      </c>
      <c r="F1085" s="574">
        <v>300</v>
      </c>
    </row>
    <row r="1086" spans="1:6" ht="13.8">
      <c r="A1086" s="565"/>
      <c r="B1086" s="566"/>
      <c r="C1086" s="572" t="s">
        <v>1563</v>
      </c>
      <c r="D1086" s="574"/>
      <c r="E1086" s="224"/>
      <c r="F1086" s="224"/>
    </row>
    <row r="1087" spans="1:6" ht="13.8">
      <c r="A1087" s="565"/>
      <c r="B1087" s="566"/>
      <c r="C1087" s="571" t="s">
        <v>11</v>
      </c>
      <c r="D1087" s="574"/>
      <c r="E1087" s="224"/>
      <c r="F1087" s="224"/>
    </row>
    <row r="1088" spans="1:6" ht="13.8">
      <c r="A1088" s="565"/>
      <c r="B1088" s="566"/>
      <c r="C1088" s="571" t="s">
        <v>22</v>
      </c>
      <c r="D1088" s="574"/>
      <c r="E1088" s="224"/>
      <c r="F1088" s="224"/>
    </row>
    <row r="1089" spans="1:6" ht="13.8">
      <c r="A1089" s="565" t="s">
        <v>217</v>
      </c>
      <c r="B1089" s="585" t="s">
        <v>1581</v>
      </c>
      <c r="C1089" s="567" t="s">
        <v>12</v>
      </c>
      <c r="D1089" s="568"/>
      <c r="E1089" s="224"/>
      <c r="F1089" s="224"/>
    </row>
    <row r="1090" spans="1:6" ht="13.8">
      <c r="A1090" s="565"/>
      <c r="B1090" s="585"/>
      <c r="C1090" s="569" t="s">
        <v>21</v>
      </c>
      <c r="D1090" s="574"/>
      <c r="E1090" s="224"/>
      <c r="F1090" s="224"/>
    </row>
    <row r="1091" spans="1:6" ht="13.8">
      <c r="A1091" s="565"/>
      <c r="B1091" s="585"/>
      <c r="C1091" s="571" t="s">
        <v>9</v>
      </c>
      <c r="D1091" s="574"/>
      <c r="E1091" s="224"/>
      <c r="F1091" s="224"/>
    </row>
    <row r="1092" spans="1:6" ht="13.8">
      <c r="A1092" s="565"/>
      <c r="B1092" s="585"/>
      <c r="C1092" s="571" t="s">
        <v>10</v>
      </c>
      <c r="D1092" s="574"/>
      <c r="E1092" s="224"/>
      <c r="F1092" s="224"/>
    </row>
    <row r="1093" spans="1:6" ht="13.8">
      <c r="A1093" s="565"/>
      <c r="B1093" s="585"/>
      <c r="C1093" s="572" t="s">
        <v>1563</v>
      </c>
      <c r="D1093" s="574"/>
      <c r="E1093" s="224"/>
      <c r="F1093" s="224"/>
    </row>
    <row r="1094" spans="1:6" ht="13.8">
      <c r="A1094" s="565"/>
      <c r="B1094" s="585"/>
      <c r="C1094" s="571" t="s">
        <v>11</v>
      </c>
      <c r="D1094" s="574"/>
      <c r="E1094" s="224"/>
      <c r="F1094" s="224"/>
    </row>
    <row r="1095" spans="1:6" ht="13.8">
      <c r="A1095" s="565"/>
      <c r="B1095" s="585"/>
      <c r="C1095" s="571" t="s">
        <v>22</v>
      </c>
      <c r="D1095" s="574"/>
      <c r="E1095" s="224"/>
      <c r="F1095" s="224"/>
    </row>
    <row r="1096" spans="1:6" ht="13.8">
      <c r="A1096" s="565" t="s">
        <v>218</v>
      </c>
      <c r="B1096" s="585" t="s">
        <v>1582</v>
      </c>
      <c r="C1096" s="567" t="s">
        <v>12</v>
      </c>
      <c r="D1096" s="568"/>
      <c r="E1096" s="224"/>
      <c r="F1096" s="224"/>
    </row>
    <row r="1097" spans="1:6" ht="13.8">
      <c r="A1097" s="565"/>
      <c r="B1097" s="585"/>
      <c r="C1097" s="569" t="s">
        <v>21</v>
      </c>
      <c r="D1097" s="570"/>
      <c r="E1097" s="224"/>
      <c r="F1097" s="224"/>
    </row>
    <row r="1098" spans="1:6" ht="13.8">
      <c r="A1098" s="565"/>
      <c r="B1098" s="585"/>
      <c r="C1098" s="571" t="s">
        <v>9</v>
      </c>
      <c r="D1098" s="570"/>
      <c r="E1098" s="224"/>
      <c r="F1098" s="224"/>
    </row>
    <row r="1099" spans="1:6" ht="13.8">
      <c r="A1099" s="565"/>
      <c r="B1099" s="585"/>
      <c r="C1099" s="571" t="s">
        <v>10</v>
      </c>
      <c r="D1099" s="570"/>
      <c r="E1099" s="224"/>
      <c r="F1099" s="224"/>
    </row>
    <row r="1100" spans="1:6" ht="13.8">
      <c r="A1100" s="565"/>
      <c r="B1100" s="585"/>
      <c r="C1100" s="572" t="s">
        <v>1563</v>
      </c>
      <c r="D1100" s="570"/>
      <c r="E1100" s="224"/>
      <c r="F1100" s="224"/>
    </row>
    <row r="1101" spans="1:6" ht="13.8">
      <c r="A1101" s="565"/>
      <c r="B1101" s="585"/>
      <c r="C1101" s="571" t="s">
        <v>11</v>
      </c>
      <c r="D1101" s="570"/>
      <c r="E1101" s="224"/>
      <c r="F1101" s="224"/>
    </row>
    <row r="1102" spans="1:6" ht="13.8">
      <c r="A1102" s="565"/>
      <c r="B1102" s="585"/>
      <c r="C1102" s="571" t="s">
        <v>22</v>
      </c>
      <c r="D1102" s="570"/>
      <c r="E1102" s="224"/>
      <c r="F1102" s="224"/>
    </row>
    <row r="1103" spans="1:6" ht="13.8">
      <c r="A1103" s="565" t="s">
        <v>219</v>
      </c>
      <c r="B1103" s="585" t="s">
        <v>748</v>
      </c>
      <c r="C1103" s="567" t="s">
        <v>12</v>
      </c>
      <c r="D1103" s="568"/>
      <c r="E1103" s="224"/>
      <c r="F1103" s="224"/>
    </row>
    <row r="1104" spans="1:6" ht="13.8">
      <c r="A1104" s="565"/>
      <c r="B1104" s="585"/>
      <c r="C1104" s="569" t="s">
        <v>21</v>
      </c>
      <c r="D1104" s="570"/>
      <c r="E1104" s="224"/>
      <c r="F1104" s="224"/>
    </row>
    <row r="1105" spans="1:6" ht="13.8">
      <c r="A1105" s="565"/>
      <c r="B1105" s="585"/>
      <c r="C1105" s="571" t="s">
        <v>9</v>
      </c>
      <c r="D1105" s="570"/>
      <c r="E1105" s="224"/>
      <c r="F1105" s="224"/>
    </row>
    <row r="1106" spans="1:6" ht="13.8">
      <c r="A1106" s="565"/>
      <c r="B1106" s="585"/>
      <c r="C1106" s="571" t="s">
        <v>10</v>
      </c>
      <c r="D1106" s="570"/>
      <c r="E1106" s="224"/>
      <c r="F1106" s="224"/>
    </row>
    <row r="1107" spans="1:6" ht="13.8">
      <c r="A1107" s="565"/>
      <c r="B1107" s="585"/>
      <c r="C1107" s="572" t="s">
        <v>1563</v>
      </c>
      <c r="D1107" s="570"/>
      <c r="E1107" s="224"/>
      <c r="F1107" s="224"/>
    </row>
    <row r="1108" spans="1:6" ht="13.8">
      <c r="A1108" s="565"/>
      <c r="B1108" s="585"/>
      <c r="C1108" s="571" t="s">
        <v>11</v>
      </c>
      <c r="D1108" s="570"/>
      <c r="E1108" s="224"/>
      <c r="F1108" s="224"/>
    </row>
    <row r="1109" spans="1:6" ht="13.8">
      <c r="A1109" s="565"/>
      <c r="B1109" s="585"/>
      <c r="C1109" s="571" t="s">
        <v>22</v>
      </c>
      <c r="D1109" s="570"/>
      <c r="E1109" s="224"/>
      <c r="F1109" s="224"/>
    </row>
    <row r="1110" spans="1:6" ht="13.8">
      <c r="A1110" s="565" t="s">
        <v>220</v>
      </c>
      <c r="B1110" s="585" t="s">
        <v>749</v>
      </c>
      <c r="C1110" s="567" t="s">
        <v>12</v>
      </c>
      <c r="D1110" s="568"/>
      <c r="E1110" s="224"/>
      <c r="F1110" s="224"/>
    </row>
    <row r="1111" spans="1:6" ht="13.8">
      <c r="A1111" s="565"/>
      <c r="B1111" s="585"/>
      <c r="C1111" s="569" t="s">
        <v>21</v>
      </c>
      <c r="D1111" s="570"/>
      <c r="E1111" s="224"/>
      <c r="F1111" s="224"/>
    </row>
    <row r="1112" spans="1:6" ht="13.8">
      <c r="A1112" s="565"/>
      <c r="B1112" s="585"/>
      <c r="C1112" s="571" t="s">
        <v>9</v>
      </c>
      <c r="D1112" s="570"/>
      <c r="E1112" s="224"/>
      <c r="F1112" s="224"/>
    </row>
    <row r="1113" spans="1:6" ht="13.8">
      <c r="A1113" s="565"/>
      <c r="B1113" s="585"/>
      <c r="C1113" s="571" t="s">
        <v>10</v>
      </c>
      <c r="D1113" s="570"/>
      <c r="E1113" s="224"/>
      <c r="F1113" s="224"/>
    </row>
    <row r="1114" spans="1:6" ht="13.8">
      <c r="A1114" s="565"/>
      <c r="B1114" s="585"/>
      <c r="C1114" s="572" t="s">
        <v>1563</v>
      </c>
      <c r="D1114" s="570"/>
      <c r="E1114" s="224"/>
      <c r="F1114" s="224"/>
    </row>
    <row r="1115" spans="1:6" ht="13.8">
      <c r="A1115" s="565"/>
      <c r="B1115" s="585"/>
      <c r="C1115" s="571" t="s">
        <v>11</v>
      </c>
      <c r="D1115" s="570"/>
      <c r="E1115" s="224"/>
      <c r="F1115" s="224"/>
    </row>
    <row r="1116" spans="1:6" ht="13.8">
      <c r="A1116" s="565"/>
      <c r="B1116" s="585"/>
      <c r="C1116" s="571" t="s">
        <v>22</v>
      </c>
      <c r="D1116" s="570"/>
      <c r="E1116" s="224"/>
      <c r="F1116" s="224"/>
    </row>
    <row r="1117" spans="1:6" ht="13.8">
      <c r="A1117" s="565" t="s">
        <v>221</v>
      </c>
      <c r="B1117" s="585" t="s">
        <v>750</v>
      </c>
      <c r="C1117" s="567" t="s">
        <v>12</v>
      </c>
      <c r="D1117" s="568"/>
      <c r="E1117" s="224"/>
      <c r="F1117" s="224"/>
    </row>
    <row r="1118" spans="1:6" ht="13.8">
      <c r="A1118" s="565"/>
      <c r="B1118" s="585"/>
      <c r="C1118" s="569" t="s">
        <v>21</v>
      </c>
      <c r="D1118" s="570"/>
      <c r="E1118" s="224"/>
      <c r="F1118" s="224"/>
    </row>
    <row r="1119" spans="1:6" ht="13.8">
      <c r="A1119" s="565"/>
      <c r="B1119" s="585"/>
      <c r="C1119" s="571" t="s">
        <v>9</v>
      </c>
      <c r="D1119" s="570"/>
      <c r="E1119" s="224"/>
      <c r="F1119" s="224"/>
    </row>
    <row r="1120" spans="1:6" ht="13.8">
      <c r="A1120" s="565"/>
      <c r="B1120" s="585"/>
      <c r="C1120" s="571" t="s">
        <v>10</v>
      </c>
      <c r="D1120" s="570"/>
      <c r="E1120" s="224"/>
      <c r="F1120" s="224"/>
    </row>
    <row r="1121" spans="1:6" ht="13.8">
      <c r="A1121" s="565"/>
      <c r="B1121" s="585"/>
      <c r="C1121" s="572" t="s">
        <v>1563</v>
      </c>
      <c r="D1121" s="570"/>
      <c r="E1121" s="224"/>
      <c r="F1121" s="224"/>
    </row>
    <row r="1122" spans="1:6" ht="13.8">
      <c r="A1122" s="565"/>
      <c r="B1122" s="585"/>
      <c r="C1122" s="571" t="s">
        <v>11</v>
      </c>
      <c r="D1122" s="570"/>
      <c r="E1122" s="224"/>
      <c r="F1122" s="224"/>
    </row>
    <row r="1123" spans="1:6" ht="13.8">
      <c r="A1123" s="565"/>
      <c r="B1123" s="585"/>
      <c r="C1123" s="571" t="s">
        <v>22</v>
      </c>
      <c r="D1123" s="570"/>
      <c r="E1123" s="224"/>
      <c r="F1123" s="224"/>
    </row>
    <row r="1124" spans="1:6" ht="13.8">
      <c r="A1124" s="565" t="s">
        <v>751</v>
      </c>
      <c r="B1124" s="586" t="s">
        <v>752</v>
      </c>
      <c r="C1124" s="567" t="s">
        <v>12</v>
      </c>
      <c r="D1124" s="568"/>
      <c r="E1124" s="224"/>
      <c r="F1124" s="224"/>
    </row>
    <row r="1125" spans="1:6" ht="13.8">
      <c r="A1125" s="565"/>
      <c r="B1125" s="586"/>
      <c r="C1125" s="569" t="s">
        <v>21</v>
      </c>
      <c r="D1125" s="570"/>
      <c r="E1125" s="224"/>
      <c r="F1125" s="224"/>
    </row>
    <row r="1126" spans="1:6" ht="13.8">
      <c r="A1126" s="565"/>
      <c r="B1126" s="586"/>
      <c r="C1126" s="571" t="s">
        <v>9</v>
      </c>
      <c r="D1126" s="570"/>
      <c r="E1126" s="224"/>
      <c r="F1126" s="224"/>
    </row>
    <row r="1127" spans="1:6" ht="13.8">
      <c r="A1127" s="565"/>
      <c r="B1127" s="586"/>
      <c r="C1127" s="571" t="s">
        <v>10</v>
      </c>
      <c r="D1127" s="570"/>
      <c r="E1127" s="224"/>
      <c r="F1127" s="224"/>
    </row>
    <row r="1128" spans="1:6" ht="13.8">
      <c r="A1128" s="565"/>
      <c r="B1128" s="586"/>
      <c r="C1128" s="572" t="s">
        <v>1563</v>
      </c>
      <c r="D1128" s="570"/>
      <c r="E1128" s="224"/>
      <c r="F1128" s="224"/>
    </row>
    <row r="1129" spans="1:6" ht="13.8">
      <c r="A1129" s="565"/>
      <c r="B1129" s="586"/>
      <c r="C1129" s="571" t="s">
        <v>11</v>
      </c>
      <c r="D1129" s="570"/>
      <c r="E1129" s="224"/>
      <c r="F1129" s="224"/>
    </row>
    <row r="1130" spans="1:6" ht="13.8">
      <c r="A1130" s="565"/>
      <c r="B1130" s="586"/>
      <c r="C1130" s="571" t="s">
        <v>22</v>
      </c>
      <c r="D1130" s="570"/>
      <c r="E1130" s="224"/>
      <c r="F1130" s="224"/>
    </row>
    <row r="1131" spans="1:6" ht="13.8">
      <c r="A1131" s="565" t="s">
        <v>753</v>
      </c>
      <c r="B1131" s="565" t="s">
        <v>754</v>
      </c>
      <c r="C1131" s="567" t="s">
        <v>12</v>
      </c>
      <c r="D1131" s="568"/>
      <c r="E1131" s="224"/>
      <c r="F1131" s="224"/>
    </row>
    <row r="1132" spans="1:6" ht="13.8">
      <c r="A1132" s="565"/>
      <c r="B1132" s="565"/>
      <c r="C1132" s="569" t="s">
        <v>21</v>
      </c>
      <c r="D1132" s="570"/>
      <c r="E1132" s="224"/>
      <c r="F1132" s="224"/>
    </row>
    <row r="1133" spans="1:6" ht="13.8">
      <c r="A1133" s="565"/>
      <c r="B1133" s="565"/>
      <c r="C1133" s="571" t="s">
        <v>9</v>
      </c>
      <c r="D1133" s="570"/>
      <c r="E1133" s="224"/>
      <c r="F1133" s="224"/>
    </row>
    <row r="1134" spans="1:6" ht="13.8">
      <c r="A1134" s="565"/>
      <c r="B1134" s="565"/>
      <c r="C1134" s="571" t="s">
        <v>10</v>
      </c>
      <c r="D1134" s="570"/>
      <c r="E1134" s="224"/>
      <c r="F1134" s="224"/>
    </row>
    <row r="1135" spans="1:6" ht="13.8">
      <c r="A1135" s="565"/>
      <c r="B1135" s="565"/>
      <c r="C1135" s="572" t="s">
        <v>1563</v>
      </c>
      <c r="D1135" s="570"/>
      <c r="E1135" s="224"/>
      <c r="F1135" s="224"/>
    </row>
    <row r="1136" spans="1:6" ht="13.8">
      <c r="A1136" s="565"/>
      <c r="B1136" s="565"/>
      <c r="C1136" s="571" t="s">
        <v>11</v>
      </c>
      <c r="D1136" s="570"/>
      <c r="E1136" s="224"/>
      <c r="F1136" s="224"/>
    </row>
    <row r="1137" spans="1:6" ht="13.8">
      <c r="A1137" s="565"/>
      <c r="B1137" s="565"/>
      <c r="C1137" s="571" t="s">
        <v>22</v>
      </c>
      <c r="D1137" s="570"/>
      <c r="E1137" s="224"/>
      <c r="F1137" s="224"/>
    </row>
    <row r="1138" spans="1:6" ht="13.8">
      <c r="A1138" s="565" t="s">
        <v>153</v>
      </c>
      <c r="B1138" s="566" t="s">
        <v>1583</v>
      </c>
      <c r="C1138" s="567" t="s">
        <v>12</v>
      </c>
      <c r="D1138" s="582"/>
      <c r="E1138" s="224"/>
      <c r="F1138" s="224"/>
    </row>
    <row r="1139" spans="1:6" ht="13.8">
      <c r="A1139" s="565"/>
      <c r="B1139" s="566"/>
      <c r="C1139" s="569" t="s">
        <v>21</v>
      </c>
      <c r="D1139" s="583"/>
      <c r="E1139" s="224"/>
      <c r="F1139" s="224"/>
    </row>
    <row r="1140" spans="1:6" ht="13.8">
      <c r="A1140" s="565"/>
      <c r="B1140" s="566"/>
      <c r="C1140" s="571" t="s">
        <v>9</v>
      </c>
      <c r="D1140" s="583"/>
      <c r="E1140" s="224"/>
      <c r="F1140" s="224"/>
    </row>
    <row r="1141" spans="1:6" ht="13.8">
      <c r="A1141" s="565"/>
      <c r="B1141" s="566"/>
      <c r="C1141" s="571" t="s">
        <v>10</v>
      </c>
      <c r="D1141" s="583"/>
      <c r="E1141" s="224"/>
      <c r="F1141" s="224"/>
    </row>
    <row r="1142" spans="1:6" ht="13.8">
      <c r="A1142" s="565"/>
      <c r="B1142" s="566"/>
      <c r="C1142" s="572" t="s">
        <v>1563</v>
      </c>
      <c r="D1142" s="583"/>
      <c r="E1142" s="224"/>
      <c r="F1142" s="224"/>
    </row>
    <row r="1143" spans="1:6" ht="13.8">
      <c r="A1143" s="565"/>
      <c r="B1143" s="566"/>
      <c r="C1143" s="571" t="s">
        <v>11</v>
      </c>
      <c r="D1143" s="583"/>
      <c r="E1143" s="224"/>
      <c r="F1143" s="224"/>
    </row>
    <row r="1144" spans="1:6" ht="15.6">
      <c r="A1144" s="565"/>
      <c r="B1144" s="566"/>
      <c r="C1144" s="571" t="s">
        <v>22</v>
      </c>
      <c r="D1144" s="587"/>
      <c r="E1144" s="588"/>
      <c r="F1144" s="588"/>
    </row>
    <row r="1145" spans="1:6" ht="24.6" customHeight="1">
      <c r="A1145" s="565" t="s">
        <v>155</v>
      </c>
      <c r="B1145" s="566" t="s">
        <v>1584</v>
      </c>
      <c r="C1145" s="567" t="s">
        <v>12</v>
      </c>
      <c r="D1145" s="576" t="s">
        <v>756</v>
      </c>
      <c r="E1145" s="576" t="s">
        <v>757</v>
      </c>
      <c r="F1145" s="576" t="s">
        <v>757</v>
      </c>
    </row>
    <row r="1146" spans="1:6" ht="24.6" customHeight="1">
      <c r="A1146" s="565"/>
      <c r="B1146" s="566"/>
      <c r="C1146" s="569" t="s">
        <v>21</v>
      </c>
      <c r="D1146" s="587">
        <v>17581.900000000001</v>
      </c>
      <c r="E1146" s="280">
        <v>17581.900000000001</v>
      </c>
      <c r="F1146" s="280">
        <v>17581.900000000001</v>
      </c>
    </row>
    <row r="1147" spans="1:6" ht="24.6" customHeight="1">
      <c r="A1147" s="565"/>
      <c r="B1147" s="566"/>
      <c r="C1147" s="571" t="s">
        <v>9</v>
      </c>
      <c r="D1147" s="587">
        <v>1000</v>
      </c>
      <c r="E1147" s="280">
        <v>1000</v>
      </c>
      <c r="F1147" s="280">
        <v>1000</v>
      </c>
    </row>
    <row r="1148" spans="1:6" ht="24.6" customHeight="1">
      <c r="A1148" s="565"/>
      <c r="B1148" s="566"/>
      <c r="C1148" s="571" t="s">
        <v>10</v>
      </c>
      <c r="D1148" s="587">
        <v>8846.5</v>
      </c>
      <c r="E1148" s="280">
        <v>8845.2999999999993</v>
      </c>
      <c r="F1148" s="280">
        <v>8845.2999999999993</v>
      </c>
    </row>
    <row r="1149" spans="1:6" ht="24.6" customHeight="1">
      <c r="A1149" s="565"/>
      <c r="B1149" s="566"/>
      <c r="C1149" s="572" t="s">
        <v>1563</v>
      </c>
      <c r="D1149" s="583"/>
      <c r="E1149" s="224"/>
      <c r="F1149" s="224"/>
    </row>
    <row r="1150" spans="1:6" ht="24.6" customHeight="1">
      <c r="A1150" s="565"/>
      <c r="B1150" s="566"/>
      <c r="C1150" s="571" t="s">
        <v>11</v>
      </c>
      <c r="D1150" s="583"/>
      <c r="E1150" s="224"/>
      <c r="F1150" s="224"/>
    </row>
    <row r="1151" spans="1:6" ht="24.6" customHeight="1">
      <c r="A1151" s="565"/>
      <c r="B1151" s="566"/>
      <c r="C1151" s="571" t="s">
        <v>22</v>
      </c>
      <c r="D1151" s="583"/>
      <c r="E1151" s="224"/>
      <c r="F1151" s="224"/>
    </row>
    <row r="1152" spans="1:6" ht="17.399999999999999" customHeight="1">
      <c r="A1152" s="579" t="s">
        <v>131</v>
      </c>
      <c r="B1152" s="580" t="s">
        <v>767</v>
      </c>
      <c r="C1152" s="567" t="s">
        <v>12</v>
      </c>
      <c r="D1152" s="560">
        <f t="shared" ref="D1152:F1158" si="27">D1159+D1166+D1173</f>
        <v>11397.8</v>
      </c>
      <c r="E1152" s="560">
        <f t="shared" si="27"/>
        <v>11397.8</v>
      </c>
      <c r="F1152" s="560">
        <f t="shared" si="27"/>
        <v>11397.8</v>
      </c>
    </row>
    <row r="1153" spans="1:6" ht="17.399999999999999" customHeight="1">
      <c r="A1153" s="579"/>
      <c r="B1153" s="580"/>
      <c r="C1153" s="569" t="s">
        <v>21</v>
      </c>
      <c r="D1153" s="562">
        <f t="shared" si="27"/>
        <v>0</v>
      </c>
      <c r="E1153" s="562">
        <f t="shared" si="27"/>
        <v>0</v>
      </c>
      <c r="F1153" s="562">
        <f t="shared" si="27"/>
        <v>0</v>
      </c>
    </row>
    <row r="1154" spans="1:6" ht="17.399999999999999" customHeight="1">
      <c r="A1154" s="579"/>
      <c r="B1154" s="580"/>
      <c r="C1154" s="571" t="s">
        <v>9</v>
      </c>
      <c r="D1154" s="562">
        <f t="shared" si="27"/>
        <v>11397.8</v>
      </c>
      <c r="E1154" s="562">
        <f t="shared" si="27"/>
        <v>11397.8</v>
      </c>
      <c r="F1154" s="562">
        <f t="shared" si="27"/>
        <v>11397.8</v>
      </c>
    </row>
    <row r="1155" spans="1:6" ht="17.399999999999999" customHeight="1">
      <c r="A1155" s="579"/>
      <c r="B1155" s="580"/>
      <c r="C1155" s="571" t="s">
        <v>10</v>
      </c>
      <c r="D1155" s="562">
        <f t="shared" si="27"/>
        <v>0</v>
      </c>
      <c r="E1155" s="562">
        <f t="shared" si="27"/>
        <v>0</v>
      </c>
      <c r="F1155" s="562">
        <f t="shared" si="27"/>
        <v>0</v>
      </c>
    </row>
    <row r="1156" spans="1:6" ht="17.399999999999999" customHeight="1">
      <c r="A1156" s="579"/>
      <c r="B1156" s="580"/>
      <c r="C1156" s="572" t="s">
        <v>1563</v>
      </c>
      <c r="D1156" s="562">
        <f t="shared" si="27"/>
        <v>0</v>
      </c>
      <c r="E1156" s="562">
        <f t="shared" si="27"/>
        <v>0</v>
      </c>
      <c r="F1156" s="562">
        <f t="shared" si="27"/>
        <v>0</v>
      </c>
    </row>
    <row r="1157" spans="1:6" ht="17.399999999999999" customHeight="1">
      <c r="A1157" s="579"/>
      <c r="B1157" s="580"/>
      <c r="C1157" s="571" t="s">
        <v>11</v>
      </c>
      <c r="D1157" s="562">
        <f t="shared" si="27"/>
        <v>0</v>
      </c>
      <c r="E1157" s="562">
        <f t="shared" si="27"/>
        <v>0</v>
      </c>
      <c r="F1157" s="562">
        <f t="shared" si="27"/>
        <v>0</v>
      </c>
    </row>
    <row r="1158" spans="1:6" ht="17.399999999999999" customHeight="1">
      <c r="A1158" s="579"/>
      <c r="B1158" s="580"/>
      <c r="C1158" s="571" t="s">
        <v>22</v>
      </c>
      <c r="D1158" s="562">
        <f t="shared" si="27"/>
        <v>0</v>
      </c>
      <c r="E1158" s="562">
        <f t="shared" si="27"/>
        <v>0</v>
      </c>
      <c r="F1158" s="562">
        <f t="shared" si="27"/>
        <v>0</v>
      </c>
    </row>
    <row r="1159" spans="1:6" ht="13.8">
      <c r="A1159" s="565" t="s">
        <v>225</v>
      </c>
      <c r="B1159" s="566" t="s">
        <v>1585</v>
      </c>
      <c r="C1159" s="567" t="s">
        <v>12</v>
      </c>
      <c r="D1159" s="575"/>
      <c r="E1159" s="575"/>
      <c r="F1159" s="575"/>
    </row>
    <row r="1160" spans="1:6" ht="13.8">
      <c r="A1160" s="565"/>
      <c r="B1160" s="566"/>
      <c r="C1160" s="569" t="s">
        <v>21</v>
      </c>
      <c r="D1160" s="574"/>
      <c r="E1160" s="574"/>
      <c r="F1160" s="574"/>
    </row>
    <row r="1161" spans="1:6" ht="13.8">
      <c r="A1161" s="565"/>
      <c r="B1161" s="566"/>
      <c r="C1161" s="571" t="s">
        <v>9</v>
      </c>
      <c r="D1161" s="574"/>
      <c r="E1161" s="574"/>
      <c r="F1161" s="574"/>
    </row>
    <row r="1162" spans="1:6" ht="13.8">
      <c r="A1162" s="565"/>
      <c r="B1162" s="566"/>
      <c r="C1162" s="571" t="s">
        <v>10</v>
      </c>
      <c r="D1162" s="574"/>
      <c r="E1162" s="574"/>
      <c r="F1162" s="574"/>
    </row>
    <row r="1163" spans="1:6" ht="13.8">
      <c r="A1163" s="565"/>
      <c r="B1163" s="566"/>
      <c r="C1163" s="572" t="s">
        <v>1563</v>
      </c>
      <c r="D1163" s="574"/>
      <c r="E1163" s="574"/>
      <c r="F1163" s="574"/>
    </row>
    <row r="1164" spans="1:6" ht="13.8">
      <c r="A1164" s="565"/>
      <c r="B1164" s="566"/>
      <c r="C1164" s="571" t="s">
        <v>11</v>
      </c>
      <c r="D1164" s="574"/>
      <c r="E1164" s="574"/>
      <c r="F1164" s="574"/>
    </row>
    <row r="1165" spans="1:6" ht="13.8">
      <c r="A1165" s="565"/>
      <c r="B1165" s="566"/>
      <c r="C1165" s="571" t="s">
        <v>22</v>
      </c>
      <c r="D1165" s="574"/>
      <c r="E1165" s="574"/>
      <c r="F1165" s="574"/>
    </row>
    <row r="1166" spans="1:6" ht="13.8">
      <c r="A1166" s="565" t="s">
        <v>226</v>
      </c>
      <c r="B1166" s="566" t="s">
        <v>771</v>
      </c>
      <c r="C1166" s="567" t="s">
        <v>12</v>
      </c>
      <c r="D1166" s="575">
        <f>D1168</f>
        <v>397.8</v>
      </c>
      <c r="E1166" s="575">
        <f>E1168</f>
        <v>397.8</v>
      </c>
      <c r="F1166" s="575">
        <f>F1168</f>
        <v>397.8</v>
      </c>
    </row>
    <row r="1167" spans="1:6" ht="13.8">
      <c r="A1167" s="565"/>
      <c r="B1167" s="566"/>
      <c r="C1167" s="569" t="s">
        <v>21</v>
      </c>
      <c r="D1167" s="574"/>
      <c r="E1167" s="574"/>
      <c r="F1167" s="574"/>
    </row>
    <row r="1168" spans="1:6" ht="13.8">
      <c r="A1168" s="565"/>
      <c r="B1168" s="566"/>
      <c r="C1168" s="571" t="s">
        <v>9</v>
      </c>
      <c r="D1168" s="574">
        <v>397.8</v>
      </c>
      <c r="E1168" s="574">
        <v>397.8</v>
      </c>
      <c r="F1168" s="574">
        <v>397.8</v>
      </c>
    </row>
    <row r="1169" spans="1:6" ht="13.8">
      <c r="A1169" s="565"/>
      <c r="B1169" s="566"/>
      <c r="C1169" s="571" t="s">
        <v>10</v>
      </c>
      <c r="D1169" s="574"/>
      <c r="E1169" s="574"/>
      <c r="F1169" s="574"/>
    </row>
    <row r="1170" spans="1:6" ht="13.8">
      <c r="A1170" s="565"/>
      <c r="B1170" s="566"/>
      <c r="C1170" s="572" t="s">
        <v>1563</v>
      </c>
      <c r="D1170" s="574"/>
      <c r="E1170" s="574"/>
      <c r="F1170" s="574"/>
    </row>
    <row r="1171" spans="1:6" ht="13.8">
      <c r="A1171" s="565"/>
      <c r="B1171" s="566"/>
      <c r="C1171" s="571" t="s">
        <v>11</v>
      </c>
      <c r="D1171" s="574"/>
      <c r="E1171" s="574"/>
      <c r="F1171" s="574"/>
    </row>
    <row r="1172" spans="1:6" ht="13.8">
      <c r="A1172" s="565"/>
      <c r="B1172" s="566"/>
      <c r="C1172" s="571" t="s">
        <v>22</v>
      </c>
      <c r="D1172" s="574"/>
      <c r="E1172" s="574"/>
      <c r="F1172" s="574"/>
    </row>
    <row r="1173" spans="1:6" ht="13.8">
      <c r="A1173" s="565" t="s">
        <v>774</v>
      </c>
      <c r="B1173" s="566" t="s">
        <v>775</v>
      </c>
      <c r="C1173" s="567" t="s">
        <v>12</v>
      </c>
      <c r="D1173" s="589">
        <f>D1175</f>
        <v>11000</v>
      </c>
      <c r="E1173" s="589">
        <f>E1175</f>
        <v>11000</v>
      </c>
      <c r="F1173" s="589">
        <f>F1175</f>
        <v>11000</v>
      </c>
    </row>
    <row r="1174" spans="1:6" ht="13.8">
      <c r="A1174" s="565"/>
      <c r="B1174" s="566"/>
      <c r="C1174" s="569" t="s">
        <v>21</v>
      </c>
      <c r="D1174" s="574"/>
      <c r="E1174" s="574"/>
      <c r="F1174" s="574"/>
    </row>
    <row r="1175" spans="1:6" ht="13.8">
      <c r="A1175" s="565"/>
      <c r="B1175" s="566"/>
      <c r="C1175" s="571" t="s">
        <v>9</v>
      </c>
      <c r="D1175" s="574">
        <v>11000</v>
      </c>
      <c r="E1175" s="574">
        <v>11000</v>
      </c>
      <c r="F1175" s="574">
        <v>11000</v>
      </c>
    </row>
    <row r="1176" spans="1:6" ht="13.8">
      <c r="A1176" s="565"/>
      <c r="B1176" s="566"/>
      <c r="C1176" s="571" t="s">
        <v>10</v>
      </c>
      <c r="D1176" s="574"/>
      <c r="E1176" s="574"/>
      <c r="F1176" s="574"/>
    </row>
    <row r="1177" spans="1:6" ht="13.8">
      <c r="A1177" s="565"/>
      <c r="B1177" s="566"/>
      <c r="C1177" s="572" t="s">
        <v>1563</v>
      </c>
      <c r="D1177" s="574"/>
      <c r="E1177" s="574"/>
      <c r="F1177" s="574"/>
    </row>
    <row r="1178" spans="1:6" ht="13.8">
      <c r="A1178" s="565"/>
      <c r="B1178" s="566"/>
      <c r="C1178" s="571" t="s">
        <v>11</v>
      </c>
      <c r="D1178" s="574"/>
      <c r="E1178" s="574"/>
      <c r="F1178" s="574"/>
    </row>
    <row r="1179" spans="1:6" ht="13.8">
      <c r="A1179" s="565"/>
      <c r="B1179" s="566"/>
      <c r="C1179" s="571" t="s">
        <v>22</v>
      </c>
      <c r="D1179" s="574"/>
      <c r="E1179" s="574"/>
      <c r="F1179" s="574"/>
    </row>
    <row r="1180" spans="1:6" ht="15.6">
      <c r="A1180" s="590" t="s">
        <v>778</v>
      </c>
      <c r="B1180" s="580" t="s">
        <v>1556</v>
      </c>
      <c r="C1180" s="567" t="s">
        <v>12</v>
      </c>
      <c r="D1180" s="581">
        <f t="shared" ref="D1180:F1186" si="28">D1187+D1194+D1201+D1208</f>
        <v>62190.8</v>
      </c>
      <c r="E1180" s="280" t="s">
        <v>780</v>
      </c>
      <c r="F1180" s="185" t="s">
        <v>780</v>
      </c>
    </row>
    <row r="1181" spans="1:6" ht="13.8">
      <c r="A1181" s="590"/>
      <c r="B1181" s="580"/>
      <c r="C1181" s="569" t="s">
        <v>21</v>
      </c>
      <c r="D1181" s="591">
        <f t="shared" si="28"/>
        <v>0</v>
      </c>
      <c r="E1181" s="224"/>
      <c r="F1181" s="224"/>
    </row>
    <row r="1182" spans="1:6" ht="13.8">
      <c r="A1182" s="590"/>
      <c r="B1182" s="580"/>
      <c r="C1182" s="571" t="s">
        <v>9</v>
      </c>
      <c r="D1182" s="591">
        <f t="shared" si="28"/>
        <v>6864.9000000000005</v>
      </c>
      <c r="E1182" s="591">
        <f t="shared" si="28"/>
        <v>6864.9000000000005</v>
      </c>
      <c r="F1182" s="591">
        <f t="shared" si="28"/>
        <v>6864.9000000000005</v>
      </c>
    </row>
    <row r="1183" spans="1:6" ht="13.8">
      <c r="A1183" s="590"/>
      <c r="B1183" s="580"/>
      <c r="C1183" s="571" t="s">
        <v>10</v>
      </c>
      <c r="D1183" s="591">
        <f t="shared" si="28"/>
        <v>55325.899999999994</v>
      </c>
      <c r="E1183" s="591">
        <f t="shared" si="28"/>
        <v>55264.3</v>
      </c>
      <c r="F1183" s="591">
        <f t="shared" si="28"/>
        <v>55264.3</v>
      </c>
    </row>
    <row r="1184" spans="1:6" ht="13.8">
      <c r="A1184" s="590"/>
      <c r="B1184" s="580"/>
      <c r="C1184" s="572" t="s">
        <v>1563</v>
      </c>
      <c r="D1184" s="591">
        <f t="shared" si="28"/>
        <v>0</v>
      </c>
      <c r="E1184" s="224"/>
      <c r="F1184" s="224"/>
    </row>
    <row r="1185" spans="1:6" ht="13.8">
      <c r="A1185" s="590"/>
      <c r="B1185" s="580"/>
      <c r="C1185" s="571" t="s">
        <v>11</v>
      </c>
      <c r="D1185" s="591">
        <f t="shared" si="28"/>
        <v>0</v>
      </c>
      <c r="E1185" s="224"/>
      <c r="F1185" s="224"/>
    </row>
    <row r="1186" spans="1:6" ht="13.8">
      <c r="A1186" s="590"/>
      <c r="B1186" s="580"/>
      <c r="C1186" s="571" t="s">
        <v>22</v>
      </c>
      <c r="D1186" s="591">
        <f t="shared" si="28"/>
        <v>0</v>
      </c>
      <c r="E1186" s="224"/>
      <c r="F1186" s="224"/>
    </row>
    <row r="1187" spans="1:6" ht="13.8">
      <c r="A1187" s="592" t="s">
        <v>227</v>
      </c>
      <c r="B1187" s="566" t="s">
        <v>784</v>
      </c>
      <c r="C1187" s="567" t="s">
        <v>12</v>
      </c>
      <c r="D1187" s="568">
        <f>D1189+D1190</f>
        <v>38946.299999999996</v>
      </c>
      <c r="E1187" s="568">
        <f t="shared" ref="E1187:F1187" si="29">E1189+E1190</f>
        <v>38887.5</v>
      </c>
      <c r="F1187" s="568">
        <f t="shared" si="29"/>
        <v>38887.5</v>
      </c>
    </row>
    <row r="1188" spans="1:6" ht="13.8">
      <c r="A1188" s="592"/>
      <c r="B1188" s="566"/>
      <c r="C1188" s="569" t="s">
        <v>21</v>
      </c>
      <c r="D1188" s="593"/>
      <c r="E1188" s="224"/>
      <c r="F1188" s="224"/>
    </row>
    <row r="1189" spans="1:6" ht="13.8">
      <c r="A1189" s="592"/>
      <c r="B1189" s="566"/>
      <c r="C1189" s="571" t="s">
        <v>9</v>
      </c>
      <c r="D1189" s="593">
        <v>4247.6000000000004</v>
      </c>
      <c r="E1189" s="593">
        <v>4247.6000000000004</v>
      </c>
      <c r="F1189" s="593">
        <v>4247.6000000000004</v>
      </c>
    </row>
    <row r="1190" spans="1:6" ht="13.8">
      <c r="A1190" s="592"/>
      <c r="B1190" s="566"/>
      <c r="C1190" s="571" t="s">
        <v>10</v>
      </c>
      <c r="D1190" s="593">
        <v>34698.699999999997</v>
      </c>
      <c r="E1190" s="530">
        <v>34639.9</v>
      </c>
      <c r="F1190" s="530">
        <v>34639.9</v>
      </c>
    </row>
    <row r="1191" spans="1:6" ht="13.8">
      <c r="A1191" s="592"/>
      <c r="B1191" s="566"/>
      <c r="C1191" s="572" t="s">
        <v>1563</v>
      </c>
      <c r="D1191" s="593"/>
      <c r="E1191" s="224"/>
      <c r="F1191" s="224"/>
    </row>
    <row r="1192" spans="1:6" ht="13.8">
      <c r="A1192" s="592"/>
      <c r="B1192" s="566"/>
      <c r="C1192" s="571" t="s">
        <v>11</v>
      </c>
      <c r="D1192" s="593"/>
      <c r="E1192" s="224"/>
      <c r="F1192" s="224"/>
    </row>
    <row r="1193" spans="1:6" ht="13.8">
      <c r="A1193" s="592"/>
      <c r="B1193" s="566"/>
      <c r="C1193" s="571" t="s">
        <v>22</v>
      </c>
      <c r="D1193" s="593"/>
      <c r="E1193" s="224"/>
      <c r="F1193" s="224"/>
    </row>
    <row r="1194" spans="1:6" ht="13.8">
      <c r="A1194" s="592" t="s">
        <v>1586</v>
      </c>
      <c r="B1194" s="566" t="s">
        <v>832</v>
      </c>
      <c r="C1194" s="567" t="s">
        <v>12</v>
      </c>
      <c r="D1194" s="589">
        <f t="shared" ref="D1194:F1194" si="30">D1196</f>
        <v>1555.3</v>
      </c>
      <c r="E1194" s="589">
        <f t="shared" si="30"/>
        <v>1555.3</v>
      </c>
      <c r="F1194" s="589">
        <f t="shared" si="30"/>
        <v>1555.3</v>
      </c>
    </row>
    <row r="1195" spans="1:6" ht="13.8">
      <c r="A1195" s="592"/>
      <c r="B1195" s="566"/>
      <c r="C1195" s="569" t="s">
        <v>21</v>
      </c>
      <c r="D1195" s="594"/>
      <c r="E1195" s="594"/>
      <c r="F1195" s="594"/>
    </row>
    <row r="1196" spans="1:6" ht="13.8">
      <c r="A1196" s="592"/>
      <c r="B1196" s="566"/>
      <c r="C1196" s="571" t="s">
        <v>9</v>
      </c>
      <c r="D1196" s="594">
        <v>1555.3</v>
      </c>
      <c r="E1196" s="594">
        <v>1555.3</v>
      </c>
      <c r="F1196" s="594">
        <v>1555.3</v>
      </c>
    </row>
    <row r="1197" spans="1:6" ht="13.8">
      <c r="A1197" s="592"/>
      <c r="B1197" s="566"/>
      <c r="C1197" s="571" t="s">
        <v>10</v>
      </c>
      <c r="D1197" s="594"/>
      <c r="E1197" s="224"/>
      <c r="F1197" s="224"/>
    </row>
    <row r="1198" spans="1:6" ht="13.8">
      <c r="A1198" s="592"/>
      <c r="B1198" s="566"/>
      <c r="C1198" s="572" t="s">
        <v>1563</v>
      </c>
      <c r="D1198" s="594"/>
      <c r="E1198" s="224"/>
      <c r="F1198" s="224"/>
    </row>
    <row r="1199" spans="1:6" ht="13.8">
      <c r="A1199" s="592"/>
      <c r="B1199" s="566"/>
      <c r="C1199" s="571" t="s">
        <v>11</v>
      </c>
      <c r="D1199" s="594"/>
      <c r="E1199" s="224"/>
      <c r="F1199" s="224"/>
    </row>
    <row r="1200" spans="1:6" ht="13.8">
      <c r="A1200" s="592"/>
      <c r="B1200" s="566"/>
      <c r="C1200" s="571" t="s">
        <v>22</v>
      </c>
      <c r="D1200" s="594"/>
      <c r="E1200" s="530"/>
      <c r="F1200" s="530"/>
    </row>
    <row r="1201" spans="1:6" ht="15.6">
      <c r="A1201" s="592" t="s">
        <v>230</v>
      </c>
      <c r="B1201" s="566" t="s">
        <v>1587</v>
      </c>
      <c r="C1201" s="567" t="s">
        <v>12</v>
      </c>
      <c r="D1201" s="595">
        <f>D1204+D1203</f>
        <v>21689.200000000001</v>
      </c>
      <c r="E1201" s="595">
        <f t="shared" ref="E1201:F1201" si="31">E1204+E1203</f>
        <v>21686.400000000001</v>
      </c>
      <c r="F1201" s="595">
        <f t="shared" si="31"/>
        <v>21686.400000000001</v>
      </c>
    </row>
    <row r="1202" spans="1:6" ht="15.6">
      <c r="A1202" s="592"/>
      <c r="B1202" s="566"/>
      <c r="C1202" s="569" t="s">
        <v>21</v>
      </c>
      <c r="D1202" s="596"/>
      <c r="E1202" s="280"/>
      <c r="F1202" s="280"/>
    </row>
    <row r="1203" spans="1:6" ht="15.6">
      <c r="A1203" s="592"/>
      <c r="B1203" s="566"/>
      <c r="C1203" s="571" t="s">
        <v>9</v>
      </c>
      <c r="D1203" s="596">
        <v>1062</v>
      </c>
      <c r="E1203" s="596">
        <v>1062</v>
      </c>
      <c r="F1203" s="596">
        <v>1062</v>
      </c>
    </row>
    <row r="1204" spans="1:6" ht="15.6">
      <c r="A1204" s="592"/>
      <c r="B1204" s="566"/>
      <c r="C1204" s="571" t="s">
        <v>10</v>
      </c>
      <c r="D1204" s="596">
        <v>20627.2</v>
      </c>
      <c r="E1204" s="280">
        <v>20624.400000000001</v>
      </c>
      <c r="F1204" s="280">
        <v>20624.400000000001</v>
      </c>
    </row>
    <row r="1205" spans="1:6" ht="15.6">
      <c r="A1205" s="592"/>
      <c r="B1205" s="566"/>
      <c r="C1205" s="572" t="s">
        <v>1563</v>
      </c>
      <c r="D1205" s="596"/>
      <c r="E1205" s="280"/>
      <c r="F1205" s="280"/>
    </row>
    <row r="1206" spans="1:6" ht="15.6">
      <c r="A1206" s="592"/>
      <c r="B1206" s="566"/>
      <c r="C1206" s="571" t="s">
        <v>11</v>
      </c>
      <c r="D1206" s="596"/>
      <c r="E1206" s="597"/>
      <c r="F1206" s="597"/>
    </row>
    <row r="1207" spans="1:6" ht="13.8">
      <c r="A1207" s="592"/>
      <c r="B1207" s="566"/>
      <c r="C1207" s="571" t="s">
        <v>22</v>
      </c>
      <c r="D1207" s="577"/>
      <c r="E1207" s="224"/>
      <c r="F1207" s="224"/>
    </row>
    <row r="1208" spans="1:6" ht="13.8">
      <c r="A1208" s="592" t="s">
        <v>1588</v>
      </c>
      <c r="B1208" s="566" t="s">
        <v>1589</v>
      </c>
      <c r="C1208" s="572" t="s">
        <v>12</v>
      </c>
      <c r="D1208" s="577"/>
      <c r="E1208" s="224"/>
      <c r="F1208" s="224"/>
    </row>
    <row r="1209" spans="1:6" ht="13.8">
      <c r="A1209" s="592"/>
      <c r="B1209" s="566"/>
      <c r="C1209" s="569" t="s">
        <v>21</v>
      </c>
      <c r="D1209" s="577"/>
      <c r="E1209" s="224"/>
      <c r="F1209" s="224"/>
    </row>
    <row r="1210" spans="1:6" ht="13.8">
      <c r="A1210" s="592"/>
      <c r="B1210" s="566"/>
      <c r="C1210" s="571" t="s">
        <v>9</v>
      </c>
      <c r="D1210" s="577"/>
      <c r="E1210" s="224"/>
      <c r="F1210" s="224"/>
    </row>
    <row r="1211" spans="1:6" ht="13.8">
      <c r="A1211" s="592"/>
      <c r="B1211" s="566"/>
      <c r="C1211" s="571" t="s">
        <v>10</v>
      </c>
      <c r="D1211" s="577"/>
      <c r="E1211" s="224"/>
      <c r="F1211" s="224"/>
    </row>
    <row r="1212" spans="1:6" ht="13.8">
      <c r="A1212" s="592"/>
      <c r="B1212" s="566"/>
      <c r="C1212" s="572" t="s">
        <v>1563</v>
      </c>
      <c r="D1212" s="577"/>
      <c r="E1212" s="224"/>
      <c r="F1212" s="224"/>
    </row>
    <row r="1213" spans="1:6" ht="13.8">
      <c r="A1213" s="592"/>
      <c r="B1213" s="566"/>
      <c r="C1213" s="571" t="s">
        <v>11</v>
      </c>
      <c r="D1213" s="577"/>
      <c r="E1213" s="224"/>
      <c r="F1213" s="224"/>
    </row>
    <row r="1214" spans="1:6" ht="13.8">
      <c r="A1214" s="592"/>
      <c r="B1214" s="566"/>
      <c r="C1214" s="571" t="s">
        <v>22</v>
      </c>
      <c r="D1214" s="577"/>
      <c r="E1214" s="224"/>
      <c r="F1214" s="224"/>
    </row>
    <row r="1215" spans="1:6" ht="14.4">
      <c r="A1215" s="590" t="s">
        <v>865</v>
      </c>
      <c r="B1215" s="580" t="s">
        <v>866</v>
      </c>
      <c r="C1215" s="567" t="s">
        <v>12</v>
      </c>
      <c r="D1215" s="598">
        <f t="shared" ref="D1215:F1221" si="32">D1222+D1229+D1236</f>
        <v>72928</v>
      </c>
      <c r="E1215" s="598">
        <f t="shared" si="32"/>
        <v>72928</v>
      </c>
      <c r="F1215" s="598">
        <f t="shared" si="32"/>
        <v>72928</v>
      </c>
    </row>
    <row r="1216" spans="1:6" ht="13.8">
      <c r="A1216" s="590"/>
      <c r="B1216" s="580"/>
      <c r="C1216" s="569" t="s">
        <v>21</v>
      </c>
      <c r="D1216" s="599">
        <f t="shared" si="32"/>
        <v>0</v>
      </c>
      <c r="E1216" s="599">
        <f t="shared" si="32"/>
        <v>0</v>
      </c>
      <c r="F1216" s="599">
        <f t="shared" si="32"/>
        <v>0</v>
      </c>
    </row>
    <row r="1217" spans="1:6" ht="13.8">
      <c r="A1217" s="590"/>
      <c r="B1217" s="580"/>
      <c r="C1217" s="571" t="s">
        <v>9</v>
      </c>
      <c r="D1217" s="599">
        <f t="shared" si="32"/>
        <v>51332.2</v>
      </c>
      <c r="E1217" s="599">
        <f t="shared" si="32"/>
        <v>51332.2</v>
      </c>
      <c r="F1217" s="599">
        <f t="shared" si="32"/>
        <v>51332.2</v>
      </c>
    </row>
    <row r="1218" spans="1:6" ht="13.8">
      <c r="A1218" s="590"/>
      <c r="B1218" s="580"/>
      <c r="C1218" s="571" t="s">
        <v>10</v>
      </c>
      <c r="D1218" s="599">
        <f t="shared" si="32"/>
        <v>21595.8</v>
      </c>
      <c r="E1218" s="599">
        <f t="shared" si="32"/>
        <v>21595.8</v>
      </c>
      <c r="F1218" s="599">
        <f t="shared" si="32"/>
        <v>21595.8</v>
      </c>
    </row>
    <row r="1219" spans="1:6" ht="13.8">
      <c r="A1219" s="590"/>
      <c r="B1219" s="580"/>
      <c r="C1219" s="572" t="s">
        <v>1563</v>
      </c>
      <c r="D1219" s="599">
        <f t="shared" si="32"/>
        <v>0</v>
      </c>
      <c r="E1219" s="599">
        <f t="shared" si="32"/>
        <v>0</v>
      </c>
      <c r="F1219" s="599">
        <f t="shared" si="32"/>
        <v>0</v>
      </c>
    </row>
    <row r="1220" spans="1:6" ht="13.8">
      <c r="A1220" s="590"/>
      <c r="B1220" s="580"/>
      <c r="C1220" s="571" t="s">
        <v>11</v>
      </c>
      <c r="D1220" s="599">
        <f t="shared" si="32"/>
        <v>0</v>
      </c>
      <c r="E1220" s="599">
        <f t="shared" si="32"/>
        <v>0</v>
      </c>
      <c r="F1220" s="599">
        <f t="shared" si="32"/>
        <v>0</v>
      </c>
    </row>
    <row r="1221" spans="1:6" ht="13.8">
      <c r="A1221" s="590"/>
      <c r="B1221" s="580"/>
      <c r="C1221" s="571" t="s">
        <v>22</v>
      </c>
      <c r="D1221" s="599">
        <f t="shared" si="32"/>
        <v>0</v>
      </c>
      <c r="E1221" s="599">
        <f t="shared" si="32"/>
        <v>0</v>
      </c>
      <c r="F1221" s="599">
        <f t="shared" si="32"/>
        <v>0</v>
      </c>
    </row>
    <row r="1222" spans="1:6" ht="13.8">
      <c r="A1222" s="592" t="s">
        <v>868</v>
      </c>
      <c r="B1222" s="566" t="s">
        <v>869</v>
      </c>
      <c r="C1222" s="567" t="s">
        <v>12</v>
      </c>
      <c r="D1222" s="568">
        <f t="shared" ref="D1222:F1222" si="33">D1225+D1224</f>
        <v>51332.2</v>
      </c>
      <c r="E1222" s="568">
        <f t="shared" si="33"/>
        <v>51332.2</v>
      </c>
      <c r="F1222" s="568">
        <f t="shared" si="33"/>
        <v>51332.2</v>
      </c>
    </row>
    <row r="1223" spans="1:6" ht="13.8">
      <c r="A1223" s="592"/>
      <c r="B1223" s="566"/>
      <c r="C1223" s="569" t="s">
        <v>21</v>
      </c>
      <c r="D1223" s="574"/>
      <c r="E1223" s="574"/>
      <c r="F1223" s="574"/>
    </row>
    <row r="1224" spans="1:6" ht="13.8">
      <c r="A1224" s="592"/>
      <c r="B1224" s="566"/>
      <c r="C1224" s="571" t="s">
        <v>9</v>
      </c>
      <c r="D1224" s="574">
        <v>51332.2</v>
      </c>
      <c r="E1224" s="574">
        <v>51332.2</v>
      </c>
      <c r="F1224" s="574">
        <v>51332.2</v>
      </c>
    </row>
    <row r="1225" spans="1:6" ht="13.8">
      <c r="A1225" s="592"/>
      <c r="B1225" s="566"/>
      <c r="C1225" s="571" t="s">
        <v>10</v>
      </c>
      <c r="D1225" s="591"/>
      <c r="E1225" s="591"/>
      <c r="F1225" s="591"/>
    </row>
    <row r="1226" spans="1:6" ht="13.8">
      <c r="A1226" s="592"/>
      <c r="B1226" s="566"/>
      <c r="C1226" s="572" t="s">
        <v>1563</v>
      </c>
      <c r="D1226" s="574"/>
      <c r="E1226" s="574"/>
      <c r="F1226" s="574"/>
    </row>
    <row r="1227" spans="1:6" ht="13.8">
      <c r="A1227" s="592"/>
      <c r="B1227" s="566"/>
      <c r="C1227" s="571" t="s">
        <v>11</v>
      </c>
      <c r="D1227" s="574"/>
      <c r="E1227" s="574"/>
      <c r="F1227" s="574"/>
    </row>
    <row r="1228" spans="1:6" ht="13.8">
      <c r="A1228" s="592"/>
      <c r="B1228" s="566"/>
      <c r="C1228" s="571" t="s">
        <v>22</v>
      </c>
      <c r="D1228" s="574"/>
      <c r="E1228" s="574"/>
      <c r="F1228" s="574"/>
    </row>
    <row r="1229" spans="1:6" ht="13.8">
      <c r="A1229" s="592" t="s">
        <v>1590</v>
      </c>
      <c r="B1229" s="566" t="s">
        <v>1591</v>
      </c>
      <c r="C1229" s="567" t="s">
        <v>12</v>
      </c>
      <c r="D1229" s="555">
        <f t="shared" ref="D1229:F1229" si="34">D1232</f>
        <v>0</v>
      </c>
      <c r="E1229" s="555">
        <f t="shared" si="34"/>
        <v>0</v>
      </c>
      <c r="F1229" s="555">
        <f t="shared" si="34"/>
        <v>0</v>
      </c>
    </row>
    <row r="1230" spans="1:6" ht="13.8">
      <c r="A1230" s="592"/>
      <c r="B1230" s="566"/>
      <c r="C1230" s="569" t="s">
        <v>21</v>
      </c>
      <c r="D1230" s="577">
        <v>0</v>
      </c>
      <c r="E1230" s="577">
        <v>0</v>
      </c>
      <c r="F1230" s="577">
        <v>0</v>
      </c>
    </row>
    <row r="1231" spans="1:6" ht="13.8">
      <c r="A1231" s="592"/>
      <c r="B1231" s="566"/>
      <c r="C1231" s="571" t="s">
        <v>9</v>
      </c>
      <c r="D1231" s="577">
        <v>0</v>
      </c>
      <c r="E1231" s="577">
        <v>0</v>
      </c>
      <c r="F1231" s="577">
        <v>0</v>
      </c>
    </row>
    <row r="1232" spans="1:6" ht="13.8">
      <c r="A1232" s="592"/>
      <c r="B1232" s="566"/>
      <c r="C1232" s="571" t="s">
        <v>10</v>
      </c>
      <c r="D1232" s="577">
        <v>0</v>
      </c>
      <c r="E1232" s="577">
        <v>0</v>
      </c>
      <c r="F1232" s="577">
        <v>0</v>
      </c>
    </row>
    <row r="1233" spans="1:6" ht="13.8">
      <c r="A1233" s="592"/>
      <c r="B1233" s="566"/>
      <c r="C1233" s="572" t="s">
        <v>1563</v>
      </c>
      <c r="D1233" s="577">
        <v>0</v>
      </c>
      <c r="E1233" s="577">
        <v>0</v>
      </c>
      <c r="F1233" s="577">
        <v>0</v>
      </c>
    </row>
    <row r="1234" spans="1:6" ht="13.8">
      <c r="A1234" s="592"/>
      <c r="B1234" s="566"/>
      <c r="C1234" s="571" t="s">
        <v>11</v>
      </c>
      <c r="D1234" s="577">
        <v>0</v>
      </c>
      <c r="E1234" s="577">
        <v>0</v>
      </c>
      <c r="F1234" s="577">
        <v>0</v>
      </c>
    </row>
    <row r="1235" spans="1:6" ht="13.8">
      <c r="A1235" s="592"/>
      <c r="B1235" s="566"/>
      <c r="C1235" s="571" t="s">
        <v>22</v>
      </c>
      <c r="D1235" s="577">
        <v>0</v>
      </c>
      <c r="E1235" s="577">
        <v>0</v>
      </c>
      <c r="F1235" s="577">
        <v>0</v>
      </c>
    </row>
    <row r="1236" spans="1:6" ht="13.8">
      <c r="A1236" s="592" t="s">
        <v>1592</v>
      </c>
      <c r="B1236" s="566" t="s">
        <v>874</v>
      </c>
      <c r="C1236" s="567" t="s">
        <v>12</v>
      </c>
      <c r="D1236" s="555">
        <f t="shared" ref="D1236:F1236" si="35">D1239</f>
        <v>21595.8</v>
      </c>
      <c r="E1236" s="555">
        <f t="shared" si="35"/>
        <v>21595.8</v>
      </c>
      <c r="F1236" s="555">
        <f t="shared" si="35"/>
        <v>21595.8</v>
      </c>
    </row>
    <row r="1237" spans="1:6" ht="13.8">
      <c r="A1237" s="592"/>
      <c r="B1237" s="566"/>
      <c r="C1237" s="569" t="s">
        <v>21</v>
      </c>
      <c r="D1237" s="577"/>
      <c r="E1237" s="577"/>
      <c r="F1237" s="577"/>
    </row>
    <row r="1238" spans="1:6" ht="13.8">
      <c r="A1238" s="592"/>
      <c r="B1238" s="566"/>
      <c r="C1238" s="571" t="s">
        <v>9</v>
      </c>
      <c r="D1238" s="577"/>
      <c r="E1238" s="577"/>
      <c r="F1238" s="577"/>
    </row>
    <row r="1239" spans="1:6" ht="13.8">
      <c r="A1239" s="592"/>
      <c r="B1239" s="566"/>
      <c r="C1239" s="571" t="s">
        <v>10</v>
      </c>
      <c r="D1239" s="577">
        <v>21595.8</v>
      </c>
      <c r="E1239" s="577">
        <v>21595.8</v>
      </c>
      <c r="F1239" s="577">
        <v>21595.8</v>
      </c>
    </row>
    <row r="1240" spans="1:6" ht="13.8">
      <c r="A1240" s="592"/>
      <c r="B1240" s="566"/>
      <c r="C1240" s="572" t="s">
        <v>1563</v>
      </c>
      <c r="D1240" s="577"/>
      <c r="E1240" s="577"/>
      <c r="F1240" s="577"/>
    </row>
    <row r="1241" spans="1:6" ht="13.8">
      <c r="A1241" s="592"/>
      <c r="B1241" s="566"/>
      <c r="C1241" s="571" t="s">
        <v>11</v>
      </c>
      <c r="D1241" s="577"/>
      <c r="E1241" s="577"/>
      <c r="F1241" s="577"/>
    </row>
    <row r="1242" spans="1:6" ht="13.8">
      <c r="A1242" s="592"/>
      <c r="B1242" s="566"/>
      <c r="C1242" s="571" t="s">
        <v>22</v>
      </c>
      <c r="D1242" s="577"/>
      <c r="E1242" s="577"/>
      <c r="F1242" s="577"/>
    </row>
    <row r="1243" spans="1:6" ht="13.8">
      <c r="A1243" s="590" t="s">
        <v>877</v>
      </c>
      <c r="B1243" s="580" t="s">
        <v>878</v>
      </c>
      <c r="C1243" s="567" t="s">
        <v>12</v>
      </c>
      <c r="D1243" s="555">
        <f>D1246+D1245</f>
        <v>1748.4</v>
      </c>
      <c r="E1243" s="555">
        <f>E1246+E1245</f>
        <v>1748.4</v>
      </c>
      <c r="F1243" s="555">
        <f>F1246+F1245</f>
        <v>1748.4</v>
      </c>
    </row>
    <row r="1244" spans="1:6" ht="13.8">
      <c r="A1244" s="590"/>
      <c r="B1244" s="580"/>
      <c r="C1244" s="569" t="s">
        <v>21</v>
      </c>
      <c r="D1244" s="600"/>
      <c r="E1244" s="600"/>
      <c r="F1244" s="600"/>
    </row>
    <row r="1245" spans="1:6" ht="13.8">
      <c r="A1245" s="590"/>
      <c r="B1245" s="580"/>
      <c r="C1245" s="571" t="s">
        <v>9</v>
      </c>
      <c r="D1245" s="577">
        <f t="shared" ref="D1245:F1246" si="36">D1728</f>
        <v>145.69999999999999</v>
      </c>
      <c r="E1245" s="577">
        <f t="shared" si="36"/>
        <v>145.69999999999999</v>
      </c>
      <c r="F1245" s="577">
        <f t="shared" si="36"/>
        <v>145.69999999999999</v>
      </c>
    </row>
    <row r="1246" spans="1:6" ht="13.8">
      <c r="A1246" s="590"/>
      <c r="B1246" s="580"/>
      <c r="C1246" s="571" t="s">
        <v>10</v>
      </c>
      <c r="D1246" s="577">
        <f t="shared" si="36"/>
        <v>1602.7</v>
      </c>
      <c r="E1246" s="577">
        <f t="shared" si="36"/>
        <v>1602.7</v>
      </c>
      <c r="F1246" s="577">
        <f t="shared" si="36"/>
        <v>1602.7</v>
      </c>
    </row>
    <row r="1247" spans="1:6" ht="13.8">
      <c r="A1247" s="590"/>
      <c r="B1247" s="580"/>
      <c r="C1247" s="572" t="s">
        <v>1563</v>
      </c>
      <c r="D1247" s="600"/>
      <c r="E1247" s="224"/>
      <c r="F1247" s="224"/>
    </row>
    <row r="1248" spans="1:6" ht="13.8">
      <c r="A1248" s="590"/>
      <c r="B1248" s="580"/>
      <c r="C1248" s="571" t="s">
        <v>11</v>
      </c>
      <c r="D1248" s="600"/>
      <c r="E1248" s="224"/>
      <c r="F1248" s="224"/>
    </row>
    <row r="1249" spans="1:6" ht="13.8">
      <c r="A1249" s="590"/>
      <c r="B1249" s="580"/>
      <c r="C1249" s="571" t="s">
        <v>22</v>
      </c>
      <c r="D1249" s="600"/>
      <c r="E1249" s="224"/>
      <c r="F1249" s="224"/>
    </row>
    <row r="1250" spans="1:6" ht="13.8">
      <c r="A1250" s="592" t="s">
        <v>880</v>
      </c>
      <c r="B1250" s="601" t="s">
        <v>881</v>
      </c>
      <c r="C1250" s="567" t="s">
        <v>12</v>
      </c>
      <c r="D1250" s="602"/>
      <c r="E1250" s="224"/>
      <c r="F1250" s="224"/>
    </row>
    <row r="1251" spans="1:6" ht="13.8">
      <c r="A1251" s="592"/>
      <c r="B1251" s="601"/>
      <c r="C1251" s="569" t="s">
        <v>21</v>
      </c>
      <c r="D1251" s="600"/>
      <c r="E1251" s="224"/>
      <c r="F1251" s="224"/>
    </row>
    <row r="1252" spans="1:6" ht="13.8">
      <c r="A1252" s="592"/>
      <c r="B1252" s="601"/>
      <c r="C1252" s="571" t="s">
        <v>9</v>
      </c>
      <c r="D1252" s="600"/>
      <c r="E1252" s="224"/>
      <c r="F1252" s="224"/>
    </row>
    <row r="1253" spans="1:6" ht="13.8">
      <c r="A1253" s="592"/>
      <c r="B1253" s="601"/>
      <c r="C1253" s="571" t="s">
        <v>10</v>
      </c>
      <c r="D1253" s="600"/>
      <c r="E1253" s="224"/>
      <c r="F1253" s="224"/>
    </row>
    <row r="1254" spans="1:6" ht="13.8">
      <c r="A1254" s="592"/>
      <c r="B1254" s="601"/>
      <c r="C1254" s="572" t="s">
        <v>1563</v>
      </c>
      <c r="D1254" s="600"/>
      <c r="E1254" s="224"/>
      <c r="F1254" s="224"/>
    </row>
    <row r="1255" spans="1:6" ht="13.8">
      <c r="A1255" s="592"/>
      <c r="B1255" s="601"/>
      <c r="C1255" s="571" t="s">
        <v>11</v>
      </c>
      <c r="D1255" s="600"/>
      <c r="E1255" s="224"/>
      <c r="F1255" s="224"/>
    </row>
    <row r="1256" spans="1:6" ht="13.8">
      <c r="A1256" s="592"/>
      <c r="B1256" s="601"/>
      <c r="C1256" s="571" t="s">
        <v>22</v>
      </c>
      <c r="D1256" s="600"/>
      <c r="E1256" s="224"/>
      <c r="F1256" s="224"/>
    </row>
    <row r="1257" spans="1:6" ht="13.8">
      <c r="A1257" s="592" t="s">
        <v>882</v>
      </c>
      <c r="B1257" s="566" t="s">
        <v>883</v>
      </c>
      <c r="C1257" s="567" t="s">
        <v>12</v>
      </c>
      <c r="D1257" s="602"/>
      <c r="E1257" s="224"/>
      <c r="F1257" s="224"/>
    </row>
    <row r="1258" spans="1:6" ht="13.8">
      <c r="A1258" s="592"/>
      <c r="B1258" s="566"/>
      <c r="C1258" s="569" t="s">
        <v>21</v>
      </c>
      <c r="D1258" s="600"/>
      <c r="E1258" s="224"/>
      <c r="F1258" s="224"/>
    </row>
    <row r="1259" spans="1:6" ht="13.8">
      <c r="A1259" s="592"/>
      <c r="B1259" s="566"/>
      <c r="C1259" s="571" t="s">
        <v>9</v>
      </c>
      <c r="D1259" s="600"/>
      <c r="E1259" s="224"/>
      <c r="F1259" s="224"/>
    </row>
    <row r="1260" spans="1:6" ht="13.8">
      <c r="A1260" s="592"/>
      <c r="B1260" s="566"/>
      <c r="C1260" s="571" t="s">
        <v>10</v>
      </c>
      <c r="D1260" s="600"/>
      <c r="E1260" s="224"/>
      <c r="F1260" s="224"/>
    </row>
    <row r="1261" spans="1:6" ht="13.8">
      <c r="A1261" s="592"/>
      <c r="B1261" s="566"/>
      <c r="C1261" s="572" t="s">
        <v>1563</v>
      </c>
      <c r="D1261" s="600"/>
      <c r="E1261" s="224"/>
      <c r="F1261" s="224"/>
    </row>
    <row r="1262" spans="1:6" ht="13.8">
      <c r="A1262" s="592"/>
      <c r="B1262" s="566"/>
      <c r="C1262" s="571" t="s">
        <v>11</v>
      </c>
      <c r="D1262" s="600"/>
      <c r="E1262" s="224"/>
      <c r="F1262" s="224"/>
    </row>
    <row r="1263" spans="1:6" ht="13.8">
      <c r="A1263" s="592"/>
      <c r="B1263" s="566"/>
      <c r="C1263" s="571" t="s">
        <v>22</v>
      </c>
      <c r="D1263" s="600"/>
      <c r="E1263" s="224"/>
      <c r="F1263" s="224"/>
    </row>
    <row r="1264" spans="1:6" ht="13.8">
      <c r="A1264" s="592" t="s">
        <v>884</v>
      </c>
      <c r="B1264" s="603" t="s">
        <v>885</v>
      </c>
      <c r="C1264" s="567" t="s">
        <v>12</v>
      </c>
      <c r="D1264" s="602"/>
      <c r="E1264" s="224"/>
      <c r="F1264" s="224"/>
    </row>
    <row r="1265" spans="1:6" ht="13.8">
      <c r="A1265" s="592"/>
      <c r="B1265" s="603"/>
      <c r="C1265" s="569" t="s">
        <v>21</v>
      </c>
      <c r="D1265" s="600"/>
      <c r="E1265" s="224"/>
      <c r="F1265" s="224"/>
    </row>
    <row r="1266" spans="1:6" ht="13.8">
      <c r="A1266" s="592"/>
      <c r="B1266" s="603"/>
      <c r="C1266" s="571" t="s">
        <v>9</v>
      </c>
      <c r="D1266" s="600"/>
      <c r="E1266" s="224"/>
      <c r="F1266" s="224"/>
    </row>
    <row r="1267" spans="1:6" ht="13.8">
      <c r="A1267" s="592"/>
      <c r="B1267" s="603"/>
      <c r="C1267" s="571" t="s">
        <v>10</v>
      </c>
      <c r="D1267" s="600"/>
      <c r="E1267" s="224"/>
      <c r="F1267" s="224"/>
    </row>
    <row r="1268" spans="1:6" ht="13.8">
      <c r="A1268" s="592"/>
      <c r="B1268" s="603"/>
      <c r="C1268" s="572" t="s">
        <v>1563</v>
      </c>
      <c r="D1268" s="600"/>
      <c r="E1268" s="224"/>
      <c r="F1268" s="224"/>
    </row>
    <row r="1269" spans="1:6" ht="13.8">
      <c r="A1269" s="592"/>
      <c r="B1269" s="603"/>
      <c r="C1269" s="571" t="s">
        <v>11</v>
      </c>
      <c r="D1269" s="600"/>
      <c r="E1269" s="224"/>
      <c r="F1269" s="224"/>
    </row>
    <row r="1270" spans="1:6" ht="13.8">
      <c r="A1270" s="592"/>
      <c r="B1270" s="603"/>
      <c r="C1270" s="571" t="s">
        <v>22</v>
      </c>
      <c r="D1270" s="600"/>
      <c r="E1270" s="224"/>
      <c r="F1270" s="224"/>
    </row>
    <row r="1271" spans="1:6" ht="13.8">
      <c r="A1271" s="592" t="s">
        <v>886</v>
      </c>
      <c r="B1271" s="603" t="s">
        <v>887</v>
      </c>
      <c r="C1271" s="567" t="s">
        <v>12</v>
      </c>
      <c r="D1271" s="602"/>
      <c r="E1271" s="224"/>
      <c r="F1271" s="224"/>
    </row>
    <row r="1272" spans="1:6" ht="13.8">
      <c r="A1272" s="592"/>
      <c r="B1272" s="603"/>
      <c r="C1272" s="569" t="s">
        <v>21</v>
      </c>
      <c r="D1272" s="600"/>
      <c r="E1272" s="224"/>
      <c r="F1272" s="224"/>
    </row>
    <row r="1273" spans="1:6" ht="13.8">
      <c r="A1273" s="592"/>
      <c r="B1273" s="603"/>
      <c r="C1273" s="571" t="s">
        <v>9</v>
      </c>
      <c r="D1273" s="600"/>
      <c r="E1273" s="224"/>
      <c r="F1273" s="224"/>
    </row>
    <row r="1274" spans="1:6" ht="13.8">
      <c r="A1274" s="592"/>
      <c r="B1274" s="603"/>
      <c r="C1274" s="571" t="s">
        <v>10</v>
      </c>
      <c r="D1274" s="600"/>
      <c r="E1274" s="224"/>
      <c r="F1274" s="224"/>
    </row>
    <row r="1275" spans="1:6" ht="13.8">
      <c r="A1275" s="592"/>
      <c r="B1275" s="603"/>
      <c r="C1275" s="572" t="s">
        <v>1563</v>
      </c>
      <c r="D1275" s="600"/>
      <c r="E1275" s="224"/>
      <c r="F1275" s="224"/>
    </row>
    <row r="1276" spans="1:6" ht="13.8">
      <c r="A1276" s="592"/>
      <c r="B1276" s="603"/>
      <c r="C1276" s="571" t="s">
        <v>11</v>
      </c>
      <c r="D1276" s="600"/>
      <c r="E1276" s="224"/>
      <c r="F1276" s="224"/>
    </row>
    <row r="1277" spans="1:6" ht="13.8">
      <c r="A1277" s="592"/>
      <c r="B1277" s="603"/>
      <c r="C1277" s="571" t="s">
        <v>22</v>
      </c>
      <c r="D1277" s="600"/>
      <c r="E1277" s="224"/>
      <c r="F1277" s="224"/>
    </row>
    <row r="1278" spans="1:6" ht="13.8">
      <c r="A1278" s="592" t="s">
        <v>888</v>
      </c>
      <c r="B1278" s="603" t="s">
        <v>889</v>
      </c>
      <c r="C1278" s="567" t="s">
        <v>12</v>
      </c>
      <c r="D1278" s="602"/>
      <c r="E1278" s="224"/>
      <c r="F1278" s="224"/>
    </row>
    <row r="1279" spans="1:6" ht="13.8">
      <c r="A1279" s="592"/>
      <c r="B1279" s="603"/>
      <c r="C1279" s="569" t="s">
        <v>21</v>
      </c>
      <c r="D1279" s="600"/>
      <c r="E1279" s="224"/>
      <c r="F1279" s="224"/>
    </row>
    <row r="1280" spans="1:6" ht="13.8">
      <c r="A1280" s="592"/>
      <c r="B1280" s="603"/>
      <c r="C1280" s="571" t="s">
        <v>9</v>
      </c>
      <c r="D1280" s="600"/>
      <c r="E1280" s="224"/>
      <c r="F1280" s="224"/>
    </row>
    <row r="1281" spans="1:6" ht="13.8">
      <c r="A1281" s="592"/>
      <c r="B1281" s="603"/>
      <c r="C1281" s="571" t="s">
        <v>10</v>
      </c>
      <c r="D1281" s="600"/>
      <c r="E1281" s="224"/>
      <c r="F1281" s="224"/>
    </row>
    <row r="1282" spans="1:6" ht="13.8">
      <c r="A1282" s="592"/>
      <c r="B1282" s="603"/>
      <c r="C1282" s="572" t="s">
        <v>1563</v>
      </c>
      <c r="D1282" s="600"/>
      <c r="E1282" s="224"/>
      <c r="F1282" s="224"/>
    </row>
    <row r="1283" spans="1:6" ht="13.8">
      <c r="A1283" s="592"/>
      <c r="B1283" s="603"/>
      <c r="C1283" s="571" t="s">
        <v>11</v>
      </c>
      <c r="D1283" s="600"/>
      <c r="E1283" s="224"/>
      <c r="F1283" s="224"/>
    </row>
    <row r="1284" spans="1:6" ht="13.8">
      <c r="A1284" s="592"/>
      <c r="B1284" s="603"/>
      <c r="C1284" s="571" t="s">
        <v>22</v>
      </c>
      <c r="D1284" s="600"/>
      <c r="E1284" s="224"/>
      <c r="F1284" s="224"/>
    </row>
    <row r="1285" spans="1:6" ht="13.8">
      <c r="A1285" s="592" t="s">
        <v>890</v>
      </c>
      <c r="B1285" s="603" t="s">
        <v>891</v>
      </c>
      <c r="C1285" s="567" t="s">
        <v>12</v>
      </c>
      <c r="D1285" s="602"/>
      <c r="E1285" s="224"/>
      <c r="F1285" s="224"/>
    </row>
    <row r="1286" spans="1:6" ht="13.8">
      <c r="A1286" s="592"/>
      <c r="B1286" s="603"/>
      <c r="C1286" s="569" t="s">
        <v>21</v>
      </c>
      <c r="D1286" s="600"/>
      <c r="E1286" s="224"/>
      <c r="F1286" s="224"/>
    </row>
    <row r="1287" spans="1:6" ht="13.8">
      <c r="A1287" s="592"/>
      <c r="B1287" s="603"/>
      <c r="C1287" s="571" t="s">
        <v>9</v>
      </c>
      <c r="D1287" s="600"/>
      <c r="E1287" s="224"/>
      <c r="F1287" s="224"/>
    </row>
    <row r="1288" spans="1:6" ht="13.8">
      <c r="A1288" s="592"/>
      <c r="B1288" s="603"/>
      <c r="C1288" s="571" t="s">
        <v>10</v>
      </c>
      <c r="D1288" s="600"/>
      <c r="E1288" s="224"/>
      <c r="F1288" s="224"/>
    </row>
    <row r="1289" spans="1:6" ht="13.8">
      <c r="A1289" s="592"/>
      <c r="B1289" s="603"/>
      <c r="C1289" s="572" t="s">
        <v>1563</v>
      </c>
      <c r="D1289" s="600"/>
      <c r="E1289" s="224"/>
      <c r="F1289" s="224"/>
    </row>
    <row r="1290" spans="1:6" ht="13.8">
      <c r="A1290" s="592"/>
      <c r="B1290" s="603"/>
      <c r="C1290" s="571" t="s">
        <v>11</v>
      </c>
      <c r="D1290" s="600"/>
      <c r="E1290" s="224"/>
      <c r="F1290" s="224"/>
    </row>
    <row r="1291" spans="1:6" ht="13.8">
      <c r="A1291" s="592"/>
      <c r="B1291" s="603"/>
      <c r="C1291" s="571" t="s">
        <v>22</v>
      </c>
      <c r="D1291" s="600"/>
      <c r="E1291" s="224"/>
      <c r="F1291" s="224"/>
    </row>
    <row r="1292" spans="1:6" ht="13.8">
      <c r="A1292" s="592" t="s">
        <v>892</v>
      </c>
      <c r="B1292" s="603" t="s">
        <v>893</v>
      </c>
      <c r="C1292" s="567" t="s">
        <v>12</v>
      </c>
      <c r="D1292" s="602"/>
      <c r="E1292" s="224"/>
      <c r="F1292" s="224"/>
    </row>
    <row r="1293" spans="1:6" ht="13.8">
      <c r="A1293" s="592"/>
      <c r="B1293" s="603"/>
      <c r="C1293" s="569" t="s">
        <v>21</v>
      </c>
      <c r="D1293" s="600"/>
      <c r="E1293" s="224"/>
      <c r="F1293" s="224"/>
    </row>
    <row r="1294" spans="1:6" ht="13.8">
      <c r="A1294" s="592"/>
      <c r="B1294" s="603"/>
      <c r="C1294" s="571" t="s">
        <v>9</v>
      </c>
      <c r="D1294" s="600"/>
      <c r="E1294" s="224"/>
      <c r="F1294" s="224"/>
    </row>
    <row r="1295" spans="1:6" ht="13.8">
      <c r="A1295" s="592"/>
      <c r="B1295" s="603"/>
      <c r="C1295" s="571" t="s">
        <v>10</v>
      </c>
      <c r="D1295" s="600"/>
      <c r="E1295" s="224"/>
      <c r="F1295" s="224"/>
    </row>
    <row r="1296" spans="1:6" ht="13.8">
      <c r="A1296" s="592"/>
      <c r="B1296" s="603"/>
      <c r="C1296" s="572" t="s">
        <v>1563</v>
      </c>
      <c r="D1296" s="600"/>
      <c r="E1296" s="224"/>
      <c r="F1296" s="224"/>
    </row>
    <row r="1297" spans="1:6" ht="13.8">
      <c r="A1297" s="592"/>
      <c r="B1297" s="603"/>
      <c r="C1297" s="571" t="s">
        <v>11</v>
      </c>
      <c r="D1297" s="600"/>
      <c r="E1297" s="224"/>
      <c r="F1297" s="224"/>
    </row>
    <row r="1298" spans="1:6" ht="13.8">
      <c r="A1298" s="592"/>
      <c r="B1298" s="603"/>
      <c r="C1298" s="571" t="s">
        <v>22</v>
      </c>
      <c r="D1298" s="600"/>
      <c r="E1298" s="224"/>
      <c r="F1298" s="224"/>
    </row>
    <row r="1299" spans="1:6" ht="13.8">
      <c r="A1299" s="592" t="s">
        <v>894</v>
      </c>
      <c r="B1299" s="603" t="s">
        <v>895</v>
      </c>
      <c r="C1299" s="567" t="s">
        <v>12</v>
      </c>
      <c r="D1299" s="602"/>
      <c r="E1299" s="224"/>
      <c r="F1299" s="224"/>
    </row>
    <row r="1300" spans="1:6" ht="13.8">
      <c r="A1300" s="592"/>
      <c r="B1300" s="603"/>
      <c r="C1300" s="569" t="s">
        <v>21</v>
      </c>
      <c r="D1300" s="600"/>
      <c r="E1300" s="224"/>
      <c r="F1300" s="224"/>
    </row>
    <row r="1301" spans="1:6" ht="13.8">
      <c r="A1301" s="592"/>
      <c r="B1301" s="603"/>
      <c r="C1301" s="571" t="s">
        <v>9</v>
      </c>
      <c r="D1301" s="600"/>
      <c r="E1301" s="224"/>
      <c r="F1301" s="224"/>
    </row>
    <row r="1302" spans="1:6" ht="13.8">
      <c r="A1302" s="592"/>
      <c r="B1302" s="603"/>
      <c r="C1302" s="571" t="s">
        <v>10</v>
      </c>
      <c r="D1302" s="600"/>
      <c r="E1302" s="224"/>
      <c r="F1302" s="224"/>
    </row>
    <row r="1303" spans="1:6" ht="13.8">
      <c r="A1303" s="592"/>
      <c r="B1303" s="603"/>
      <c r="C1303" s="572" t="s">
        <v>1563</v>
      </c>
      <c r="D1303" s="600"/>
      <c r="E1303" s="224"/>
      <c r="F1303" s="224"/>
    </row>
    <row r="1304" spans="1:6" ht="13.8">
      <c r="A1304" s="592"/>
      <c r="B1304" s="603"/>
      <c r="C1304" s="571" t="s">
        <v>11</v>
      </c>
      <c r="D1304" s="600"/>
      <c r="E1304" s="224"/>
      <c r="F1304" s="224"/>
    </row>
    <row r="1305" spans="1:6" ht="13.8">
      <c r="A1305" s="592"/>
      <c r="B1305" s="603"/>
      <c r="C1305" s="571" t="s">
        <v>22</v>
      </c>
      <c r="D1305" s="600"/>
      <c r="E1305" s="224"/>
      <c r="F1305" s="224"/>
    </row>
    <row r="1306" spans="1:6" ht="13.8">
      <c r="A1306" s="592" t="s">
        <v>896</v>
      </c>
      <c r="B1306" s="604" t="s">
        <v>897</v>
      </c>
      <c r="C1306" s="567" t="s">
        <v>12</v>
      </c>
      <c r="D1306" s="602"/>
      <c r="E1306" s="224"/>
      <c r="F1306" s="224"/>
    </row>
    <row r="1307" spans="1:6" ht="13.8">
      <c r="A1307" s="592"/>
      <c r="B1307" s="604"/>
      <c r="C1307" s="569" t="s">
        <v>21</v>
      </c>
      <c r="D1307" s="600"/>
      <c r="E1307" s="224"/>
      <c r="F1307" s="224"/>
    </row>
    <row r="1308" spans="1:6" ht="13.8">
      <c r="A1308" s="592"/>
      <c r="B1308" s="604"/>
      <c r="C1308" s="571" t="s">
        <v>9</v>
      </c>
      <c r="D1308" s="600"/>
      <c r="E1308" s="224"/>
      <c r="F1308" s="224"/>
    </row>
    <row r="1309" spans="1:6" ht="13.8">
      <c r="A1309" s="592"/>
      <c r="B1309" s="604"/>
      <c r="C1309" s="571" t="s">
        <v>10</v>
      </c>
      <c r="D1309" s="600"/>
      <c r="E1309" s="224"/>
      <c r="F1309" s="224"/>
    </row>
    <row r="1310" spans="1:6" ht="13.8">
      <c r="A1310" s="592"/>
      <c r="B1310" s="604"/>
      <c r="C1310" s="572" t="s">
        <v>1563</v>
      </c>
      <c r="D1310" s="600"/>
      <c r="E1310" s="224"/>
      <c r="F1310" s="224"/>
    </row>
    <row r="1311" spans="1:6" ht="13.8">
      <c r="A1311" s="592"/>
      <c r="B1311" s="604"/>
      <c r="C1311" s="571" t="s">
        <v>11</v>
      </c>
      <c r="D1311" s="600"/>
      <c r="E1311" s="224"/>
      <c r="F1311" s="224"/>
    </row>
    <row r="1312" spans="1:6" ht="13.8">
      <c r="A1312" s="592"/>
      <c r="B1312" s="604"/>
      <c r="C1312" s="571" t="s">
        <v>22</v>
      </c>
      <c r="D1312" s="600"/>
      <c r="E1312" s="224"/>
      <c r="F1312" s="224"/>
    </row>
    <row r="1313" spans="1:6" ht="13.8">
      <c r="A1313" s="592" t="s">
        <v>898</v>
      </c>
      <c r="B1313" s="603" t="s">
        <v>899</v>
      </c>
      <c r="C1313" s="567" t="s">
        <v>12</v>
      </c>
      <c r="D1313" s="602"/>
      <c r="E1313" s="224"/>
      <c r="F1313" s="224"/>
    </row>
    <row r="1314" spans="1:6" ht="13.8">
      <c r="A1314" s="592"/>
      <c r="B1314" s="603"/>
      <c r="C1314" s="569" t="s">
        <v>21</v>
      </c>
      <c r="D1314" s="600"/>
      <c r="E1314" s="224"/>
      <c r="F1314" s="224"/>
    </row>
    <row r="1315" spans="1:6" ht="13.8">
      <c r="A1315" s="592"/>
      <c r="B1315" s="603"/>
      <c r="C1315" s="571" t="s">
        <v>9</v>
      </c>
      <c r="D1315" s="600"/>
      <c r="E1315" s="224"/>
      <c r="F1315" s="224"/>
    </row>
    <row r="1316" spans="1:6" ht="13.8">
      <c r="A1316" s="592"/>
      <c r="B1316" s="603"/>
      <c r="C1316" s="571" t="s">
        <v>10</v>
      </c>
      <c r="D1316" s="600"/>
      <c r="E1316" s="224"/>
      <c r="F1316" s="224"/>
    </row>
    <row r="1317" spans="1:6" ht="13.8">
      <c r="A1317" s="592"/>
      <c r="B1317" s="603"/>
      <c r="C1317" s="572" t="s">
        <v>1563</v>
      </c>
      <c r="D1317" s="600"/>
      <c r="E1317" s="224"/>
      <c r="F1317" s="224"/>
    </row>
    <row r="1318" spans="1:6" ht="13.8">
      <c r="A1318" s="592"/>
      <c r="B1318" s="603"/>
      <c r="C1318" s="571" t="s">
        <v>11</v>
      </c>
      <c r="D1318" s="600"/>
      <c r="E1318" s="224"/>
      <c r="F1318" s="224"/>
    </row>
    <row r="1319" spans="1:6" ht="13.8">
      <c r="A1319" s="592"/>
      <c r="B1319" s="603"/>
      <c r="C1319" s="571" t="s">
        <v>22</v>
      </c>
      <c r="D1319" s="600"/>
      <c r="E1319" s="224"/>
      <c r="F1319" s="224"/>
    </row>
    <row r="1320" spans="1:6" ht="13.8">
      <c r="A1320" s="592" t="s">
        <v>900</v>
      </c>
      <c r="B1320" s="566" t="s">
        <v>901</v>
      </c>
      <c r="C1320" s="567" t="s">
        <v>12</v>
      </c>
      <c r="D1320" s="602"/>
      <c r="E1320" s="224"/>
      <c r="F1320" s="224"/>
    </row>
    <row r="1321" spans="1:6" ht="13.8">
      <c r="A1321" s="592"/>
      <c r="B1321" s="566"/>
      <c r="C1321" s="569" t="s">
        <v>21</v>
      </c>
      <c r="D1321" s="600"/>
      <c r="E1321" s="224"/>
      <c r="F1321" s="224"/>
    </row>
    <row r="1322" spans="1:6" ht="13.8">
      <c r="A1322" s="592"/>
      <c r="B1322" s="566"/>
      <c r="C1322" s="571" t="s">
        <v>9</v>
      </c>
      <c r="D1322" s="600"/>
      <c r="E1322" s="224"/>
      <c r="F1322" s="224"/>
    </row>
    <row r="1323" spans="1:6" ht="13.8">
      <c r="A1323" s="592"/>
      <c r="B1323" s="566"/>
      <c r="C1323" s="571" t="s">
        <v>10</v>
      </c>
      <c r="D1323" s="600"/>
      <c r="E1323" s="224"/>
      <c r="F1323" s="224"/>
    </row>
    <row r="1324" spans="1:6" ht="13.8">
      <c r="A1324" s="592"/>
      <c r="B1324" s="566"/>
      <c r="C1324" s="572" t="s">
        <v>1563</v>
      </c>
      <c r="D1324" s="600"/>
      <c r="E1324" s="224"/>
      <c r="F1324" s="224"/>
    </row>
    <row r="1325" spans="1:6" ht="13.8">
      <c r="A1325" s="592"/>
      <c r="B1325" s="566"/>
      <c r="C1325" s="571" t="s">
        <v>11</v>
      </c>
      <c r="D1325" s="600"/>
      <c r="E1325" s="224"/>
      <c r="F1325" s="224"/>
    </row>
    <row r="1326" spans="1:6" ht="13.8">
      <c r="A1326" s="592"/>
      <c r="B1326" s="566"/>
      <c r="C1326" s="571" t="s">
        <v>22</v>
      </c>
      <c r="D1326" s="600"/>
      <c r="E1326" s="224"/>
      <c r="F1326" s="224"/>
    </row>
    <row r="1327" spans="1:6" ht="13.8">
      <c r="A1327" s="592" t="s">
        <v>902</v>
      </c>
      <c r="B1327" s="603" t="s">
        <v>903</v>
      </c>
      <c r="C1327" s="567" t="s">
        <v>12</v>
      </c>
      <c r="D1327" s="602"/>
      <c r="E1327" s="224"/>
      <c r="F1327" s="224"/>
    </row>
    <row r="1328" spans="1:6" ht="13.8">
      <c r="A1328" s="592"/>
      <c r="B1328" s="603"/>
      <c r="C1328" s="569" t="s">
        <v>21</v>
      </c>
      <c r="D1328" s="600"/>
      <c r="E1328" s="224"/>
      <c r="F1328" s="224"/>
    </row>
    <row r="1329" spans="1:6" ht="13.8">
      <c r="A1329" s="592"/>
      <c r="B1329" s="603"/>
      <c r="C1329" s="571" t="s">
        <v>9</v>
      </c>
      <c r="D1329" s="600"/>
      <c r="E1329" s="224"/>
      <c r="F1329" s="224"/>
    </row>
    <row r="1330" spans="1:6" ht="13.8">
      <c r="A1330" s="592"/>
      <c r="B1330" s="603"/>
      <c r="C1330" s="571" t="s">
        <v>10</v>
      </c>
      <c r="D1330" s="600"/>
      <c r="E1330" s="224"/>
      <c r="F1330" s="224"/>
    </row>
    <row r="1331" spans="1:6" ht="13.8">
      <c r="A1331" s="592"/>
      <c r="B1331" s="603"/>
      <c r="C1331" s="572" t="s">
        <v>1563</v>
      </c>
      <c r="D1331" s="600"/>
      <c r="E1331" s="224"/>
      <c r="F1331" s="224"/>
    </row>
    <row r="1332" spans="1:6" ht="13.8">
      <c r="A1332" s="592"/>
      <c r="B1332" s="603"/>
      <c r="C1332" s="571" t="s">
        <v>11</v>
      </c>
      <c r="D1332" s="600"/>
      <c r="E1332" s="224"/>
      <c r="F1332" s="224"/>
    </row>
    <row r="1333" spans="1:6" ht="13.8">
      <c r="A1333" s="592"/>
      <c r="B1333" s="603"/>
      <c r="C1333" s="571" t="s">
        <v>22</v>
      </c>
      <c r="D1333" s="600"/>
      <c r="E1333" s="224"/>
      <c r="F1333" s="224"/>
    </row>
    <row r="1334" spans="1:6" ht="13.8">
      <c r="A1334" s="592" t="s">
        <v>904</v>
      </c>
      <c r="B1334" s="603" t="s">
        <v>905</v>
      </c>
      <c r="C1334" s="567" t="s">
        <v>12</v>
      </c>
      <c r="D1334" s="602"/>
      <c r="E1334" s="224"/>
      <c r="F1334" s="224"/>
    </row>
    <row r="1335" spans="1:6" ht="13.8">
      <c r="A1335" s="592"/>
      <c r="B1335" s="603"/>
      <c r="C1335" s="569" t="s">
        <v>21</v>
      </c>
      <c r="D1335" s="600"/>
      <c r="E1335" s="224"/>
      <c r="F1335" s="224"/>
    </row>
    <row r="1336" spans="1:6" ht="13.8">
      <c r="A1336" s="592"/>
      <c r="B1336" s="603"/>
      <c r="C1336" s="571" t="s">
        <v>9</v>
      </c>
      <c r="D1336" s="600"/>
      <c r="E1336" s="224"/>
      <c r="F1336" s="224"/>
    </row>
    <row r="1337" spans="1:6" ht="13.8">
      <c r="A1337" s="592"/>
      <c r="B1337" s="603"/>
      <c r="C1337" s="571" t="s">
        <v>10</v>
      </c>
      <c r="D1337" s="600"/>
      <c r="E1337" s="224"/>
      <c r="F1337" s="224"/>
    </row>
    <row r="1338" spans="1:6" ht="13.8">
      <c r="A1338" s="592"/>
      <c r="B1338" s="603"/>
      <c r="C1338" s="572" t="s">
        <v>1563</v>
      </c>
      <c r="D1338" s="600"/>
      <c r="E1338" s="224"/>
      <c r="F1338" s="224"/>
    </row>
    <row r="1339" spans="1:6" ht="13.8">
      <c r="A1339" s="592"/>
      <c r="B1339" s="603"/>
      <c r="C1339" s="571" t="s">
        <v>11</v>
      </c>
      <c r="D1339" s="600"/>
      <c r="E1339" s="224"/>
      <c r="F1339" s="224"/>
    </row>
    <row r="1340" spans="1:6" ht="13.8">
      <c r="A1340" s="592"/>
      <c r="B1340" s="603"/>
      <c r="C1340" s="571" t="s">
        <v>22</v>
      </c>
      <c r="D1340" s="600"/>
      <c r="E1340" s="224"/>
      <c r="F1340" s="224"/>
    </row>
    <row r="1341" spans="1:6" ht="13.8">
      <c r="A1341" s="592" t="s">
        <v>906</v>
      </c>
      <c r="B1341" s="603" t="s">
        <v>907</v>
      </c>
      <c r="C1341" s="567" t="s">
        <v>12</v>
      </c>
      <c r="D1341" s="602"/>
      <c r="E1341" s="224"/>
      <c r="F1341" s="224"/>
    </row>
    <row r="1342" spans="1:6" ht="13.8">
      <c r="A1342" s="592"/>
      <c r="B1342" s="603"/>
      <c r="C1342" s="569" t="s">
        <v>21</v>
      </c>
      <c r="D1342" s="600"/>
      <c r="E1342" s="224"/>
      <c r="F1342" s="224"/>
    </row>
    <row r="1343" spans="1:6" ht="13.8">
      <c r="A1343" s="592"/>
      <c r="B1343" s="603"/>
      <c r="C1343" s="571" t="s">
        <v>9</v>
      </c>
      <c r="D1343" s="600"/>
      <c r="E1343" s="224"/>
      <c r="F1343" s="224"/>
    </row>
    <row r="1344" spans="1:6" ht="13.8">
      <c r="A1344" s="592"/>
      <c r="B1344" s="603"/>
      <c r="C1344" s="571" t="s">
        <v>10</v>
      </c>
      <c r="D1344" s="600"/>
      <c r="E1344" s="224"/>
      <c r="F1344" s="224"/>
    </row>
    <row r="1345" spans="1:6" ht="13.8">
      <c r="A1345" s="592"/>
      <c r="B1345" s="603"/>
      <c r="C1345" s="572" t="s">
        <v>1563</v>
      </c>
      <c r="D1345" s="600"/>
      <c r="E1345" s="224"/>
      <c r="F1345" s="224"/>
    </row>
    <row r="1346" spans="1:6" ht="13.8">
      <c r="A1346" s="592"/>
      <c r="B1346" s="603"/>
      <c r="C1346" s="571" t="s">
        <v>11</v>
      </c>
      <c r="D1346" s="600"/>
      <c r="E1346" s="224"/>
      <c r="F1346" s="224"/>
    </row>
    <row r="1347" spans="1:6" ht="13.8">
      <c r="A1347" s="592"/>
      <c r="B1347" s="603"/>
      <c r="C1347" s="571" t="s">
        <v>22</v>
      </c>
      <c r="D1347" s="600"/>
      <c r="E1347" s="224"/>
      <c r="F1347" s="224"/>
    </row>
    <row r="1348" spans="1:6" ht="13.8">
      <c r="A1348" s="592" t="s">
        <v>908</v>
      </c>
      <c r="B1348" s="603" t="s">
        <v>909</v>
      </c>
      <c r="C1348" s="567" t="s">
        <v>12</v>
      </c>
      <c r="D1348" s="602"/>
      <c r="E1348" s="224"/>
      <c r="F1348" s="224"/>
    </row>
    <row r="1349" spans="1:6" ht="13.8">
      <c r="A1349" s="592"/>
      <c r="B1349" s="603"/>
      <c r="C1349" s="569" t="s">
        <v>21</v>
      </c>
      <c r="D1349" s="600"/>
      <c r="E1349" s="224"/>
      <c r="F1349" s="224"/>
    </row>
    <row r="1350" spans="1:6" ht="13.8">
      <c r="A1350" s="592"/>
      <c r="B1350" s="603"/>
      <c r="C1350" s="571" t="s">
        <v>9</v>
      </c>
      <c r="D1350" s="600"/>
      <c r="E1350" s="224"/>
      <c r="F1350" s="224"/>
    </row>
    <row r="1351" spans="1:6" ht="13.8">
      <c r="A1351" s="592"/>
      <c r="B1351" s="603"/>
      <c r="C1351" s="571" t="s">
        <v>10</v>
      </c>
      <c r="D1351" s="600"/>
      <c r="E1351" s="224"/>
      <c r="F1351" s="224"/>
    </row>
    <row r="1352" spans="1:6" ht="13.8">
      <c r="A1352" s="592"/>
      <c r="B1352" s="603"/>
      <c r="C1352" s="572" t="s">
        <v>1563</v>
      </c>
      <c r="D1352" s="600"/>
      <c r="E1352" s="224"/>
      <c r="F1352" s="224"/>
    </row>
    <row r="1353" spans="1:6" ht="13.8">
      <c r="A1353" s="592"/>
      <c r="B1353" s="603"/>
      <c r="C1353" s="571" t="s">
        <v>11</v>
      </c>
      <c r="D1353" s="600"/>
      <c r="E1353" s="224"/>
      <c r="F1353" s="224"/>
    </row>
    <row r="1354" spans="1:6" ht="13.8">
      <c r="A1354" s="592"/>
      <c r="B1354" s="603"/>
      <c r="C1354" s="571" t="s">
        <v>22</v>
      </c>
      <c r="D1354" s="600"/>
      <c r="E1354" s="224"/>
      <c r="F1354" s="224"/>
    </row>
    <row r="1355" spans="1:6" ht="13.8">
      <c r="A1355" s="592" t="s">
        <v>910</v>
      </c>
      <c r="B1355" s="603" t="s">
        <v>911</v>
      </c>
      <c r="C1355" s="567" t="s">
        <v>12</v>
      </c>
      <c r="D1355" s="602"/>
      <c r="E1355" s="224"/>
      <c r="F1355" s="224"/>
    </row>
    <row r="1356" spans="1:6" ht="13.8">
      <c r="A1356" s="592"/>
      <c r="B1356" s="603"/>
      <c r="C1356" s="569" t="s">
        <v>21</v>
      </c>
      <c r="D1356" s="600"/>
      <c r="E1356" s="224"/>
      <c r="F1356" s="224"/>
    </row>
    <row r="1357" spans="1:6" ht="13.8">
      <c r="A1357" s="592"/>
      <c r="B1357" s="603"/>
      <c r="C1357" s="571" t="s">
        <v>9</v>
      </c>
      <c r="D1357" s="600"/>
      <c r="E1357" s="224"/>
      <c r="F1357" s="224"/>
    </row>
    <row r="1358" spans="1:6" ht="13.8">
      <c r="A1358" s="592"/>
      <c r="B1358" s="603"/>
      <c r="C1358" s="571" t="s">
        <v>10</v>
      </c>
      <c r="D1358" s="600"/>
      <c r="E1358" s="224"/>
      <c r="F1358" s="224"/>
    </row>
    <row r="1359" spans="1:6" ht="13.8">
      <c r="A1359" s="592"/>
      <c r="B1359" s="603"/>
      <c r="C1359" s="572" t="s">
        <v>1563</v>
      </c>
      <c r="D1359" s="600"/>
      <c r="E1359" s="224"/>
      <c r="F1359" s="224"/>
    </row>
    <row r="1360" spans="1:6" ht="13.8">
      <c r="A1360" s="592"/>
      <c r="B1360" s="603"/>
      <c r="C1360" s="571" t="s">
        <v>11</v>
      </c>
      <c r="D1360" s="600"/>
      <c r="E1360" s="224"/>
      <c r="F1360" s="224"/>
    </row>
    <row r="1361" spans="1:6" ht="13.8">
      <c r="A1361" s="592"/>
      <c r="B1361" s="603"/>
      <c r="C1361" s="571" t="s">
        <v>22</v>
      </c>
      <c r="D1361" s="600"/>
      <c r="E1361" s="224"/>
      <c r="F1361" s="224"/>
    </row>
    <row r="1362" spans="1:6" ht="13.8">
      <c r="A1362" s="592" t="s">
        <v>912</v>
      </c>
      <c r="B1362" s="603" t="s">
        <v>913</v>
      </c>
      <c r="C1362" s="567" t="s">
        <v>12</v>
      </c>
      <c r="D1362" s="602"/>
      <c r="E1362" s="224"/>
      <c r="F1362" s="224"/>
    </row>
    <row r="1363" spans="1:6" ht="13.8">
      <c r="A1363" s="592"/>
      <c r="B1363" s="603"/>
      <c r="C1363" s="569" t="s">
        <v>21</v>
      </c>
      <c r="D1363" s="600"/>
      <c r="E1363" s="224"/>
      <c r="F1363" s="224"/>
    </row>
    <row r="1364" spans="1:6" ht="13.8">
      <c r="A1364" s="592"/>
      <c r="B1364" s="603"/>
      <c r="C1364" s="571" t="s">
        <v>9</v>
      </c>
      <c r="D1364" s="600"/>
      <c r="E1364" s="224"/>
      <c r="F1364" s="224"/>
    </row>
    <row r="1365" spans="1:6" ht="13.8">
      <c r="A1365" s="592"/>
      <c r="B1365" s="603"/>
      <c r="C1365" s="571" t="s">
        <v>10</v>
      </c>
      <c r="D1365" s="600"/>
      <c r="E1365" s="224"/>
      <c r="F1365" s="224"/>
    </row>
    <row r="1366" spans="1:6" ht="13.8">
      <c r="A1366" s="592"/>
      <c r="B1366" s="603"/>
      <c r="C1366" s="572" t="s">
        <v>1563</v>
      </c>
      <c r="D1366" s="600"/>
      <c r="E1366" s="224"/>
      <c r="F1366" s="224"/>
    </row>
    <row r="1367" spans="1:6" ht="13.8">
      <c r="A1367" s="592"/>
      <c r="B1367" s="603"/>
      <c r="C1367" s="571" t="s">
        <v>11</v>
      </c>
      <c r="D1367" s="600"/>
      <c r="E1367" s="224"/>
      <c r="F1367" s="224"/>
    </row>
    <row r="1368" spans="1:6" ht="13.8">
      <c r="A1368" s="592"/>
      <c r="B1368" s="603"/>
      <c r="C1368" s="571" t="s">
        <v>22</v>
      </c>
      <c r="D1368" s="600"/>
      <c r="E1368" s="224"/>
      <c r="F1368" s="224"/>
    </row>
    <row r="1369" spans="1:6" ht="13.8">
      <c r="A1369" s="592" t="s">
        <v>914</v>
      </c>
      <c r="B1369" s="604" t="s">
        <v>658</v>
      </c>
      <c r="C1369" s="567" t="s">
        <v>12</v>
      </c>
      <c r="D1369" s="602"/>
      <c r="E1369" s="224"/>
      <c r="F1369" s="224"/>
    </row>
    <row r="1370" spans="1:6" ht="13.8">
      <c r="A1370" s="592"/>
      <c r="B1370" s="604"/>
      <c r="C1370" s="569" t="s">
        <v>21</v>
      </c>
      <c r="D1370" s="600"/>
      <c r="E1370" s="224"/>
      <c r="F1370" s="224"/>
    </row>
    <row r="1371" spans="1:6" ht="13.8">
      <c r="A1371" s="592"/>
      <c r="B1371" s="604"/>
      <c r="C1371" s="571" t="s">
        <v>9</v>
      </c>
      <c r="D1371" s="600"/>
      <c r="E1371" s="224"/>
      <c r="F1371" s="224"/>
    </row>
    <row r="1372" spans="1:6" ht="13.8">
      <c r="A1372" s="592"/>
      <c r="B1372" s="604"/>
      <c r="C1372" s="571" t="s">
        <v>10</v>
      </c>
      <c r="D1372" s="600"/>
      <c r="E1372" s="224"/>
      <c r="F1372" s="224"/>
    </row>
    <row r="1373" spans="1:6" ht="13.8">
      <c r="A1373" s="592"/>
      <c r="B1373" s="604"/>
      <c r="C1373" s="572" t="s">
        <v>1563</v>
      </c>
      <c r="D1373" s="600"/>
      <c r="E1373" s="224"/>
      <c r="F1373" s="224"/>
    </row>
    <row r="1374" spans="1:6" ht="13.8">
      <c r="A1374" s="592"/>
      <c r="B1374" s="604"/>
      <c r="C1374" s="571" t="s">
        <v>11</v>
      </c>
      <c r="D1374" s="600"/>
      <c r="E1374" s="224"/>
      <c r="F1374" s="224"/>
    </row>
    <row r="1375" spans="1:6" ht="13.8">
      <c r="A1375" s="592"/>
      <c r="B1375" s="604"/>
      <c r="C1375" s="571" t="s">
        <v>22</v>
      </c>
      <c r="D1375" s="600"/>
      <c r="E1375" s="224"/>
      <c r="F1375" s="224"/>
    </row>
    <row r="1376" spans="1:6" ht="13.8">
      <c r="A1376" s="592" t="s">
        <v>915</v>
      </c>
      <c r="B1376" s="603" t="s">
        <v>916</v>
      </c>
      <c r="C1376" s="567" t="s">
        <v>12</v>
      </c>
      <c r="D1376" s="602"/>
      <c r="E1376" s="224"/>
      <c r="F1376" s="224"/>
    </row>
    <row r="1377" spans="1:6" ht="13.8">
      <c r="A1377" s="592"/>
      <c r="B1377" s="603"/>
      <c r="C1377" s="569" t="s">
        <v>21</v>
      </c>
      <c r="D1377" s="600"/>
      <c r="E1377" s="224"/>
      <c r="F1377" s="224"/>
    </row>
    <row r="1378" spans="1:6" ht="13.8">
      <c r="A1378" s="592"/>
      <c r="B1378" s="603"/>
      <c r="C1378" s="571" t="s">
        <v>9</v>
      </c>
      <c r="D1378" s="600"/>
      <c r="E1378" s="224"/>
      <c r="F1378" s="224"/>
    </row>
    <row r="1379" spans="1:6" ht="13.8">
      <c r="A1379" s="592"/>
      <c r="B1379" s="603"/>
      <c r="C1379" s="571" t="s">
        <v>10</v>
      </c>
      <c r="D1379" s="600"/>
      <c r="E1379" s="224"/>
      <c r="F1379" s="224"/>
    </row>
    <row r="1380" spans="1:6" ht="13.8">
      <c r="A1380" s="592"/>
      <c r="B1380" s="603"/>
      <c r="C1380" s="572" t="s">
        <v>1563</v>
      </c>
      <c r="D1380" s="600"/>
      <c r="E1380" s="224"/>
      <c r="F1380" s="224"/>
    </row>
    <row r="1381" spans="1:6" ht="13.8">
      <c r="A1381" s="592"/>
      <c r="B1381" s="603"/>
      <c r="C1381" s="571" t="s">
        <v>11</v>
      </c>
      <c r="D1381" s="600"/>
      <c r="E1381" s="224"/>
      <c r="F1381" s="224"/>
    </row>
    <row r="1382" spans="1:6" ht="13.8">
      <c r="A1382" s="592"/>
      <c r="B1382" s="603"/>
      <c r="C1382" s="571" t="s">
        <v>22</v>
      </c>
      <c r="D1382" s="600"/>
      <c r="E1382" s="224"/>
      <c r="F1382" s="224"/>
    </row>
    <row r="1383" spans="1:6" ht="13.8">
      <c r="A1383" s="592" t="s">
        <v>917</v>
      </c>
      <c r="B1383" s="603" t="s">
        <v>918</v>
      </c>
      <c r="C1383" s="567" t="s">
        <v>12</v>
      </c>
      <c r="D1383" s="602"/>
      <c r="E1383" s="224"/>
      <c r="F1383" s="224"/>
    </row>
    <row r="1384" spans="1:6" ht="13.8">
      <c r="A1384" s="592"/>
      <c r="B1384" s="603"/>
      <c r="C1384" s="569" t="s">
        <v>21</v>
      </c>
      <c r="D1384" s="600"/>
      <c r="E1384" s="224"/>
      <c r="F1384" s="224"/>
    </row>
    <row r="1385" spans="1:6" ht="13.8">
      <c r="A1385" s="592"/>
      <c r="B1385" s="603"/>
      <c r="C1385" s="571" t="s">
        <v>9</v>
      </c>
      <c r="D1385" s="600"/>
      <c r="E1385" s="224"/>
      <c r="F1385" s="224"/>
    </row>
    <row r="1386" spans="1:6" ht="13.8">
      <c r="A1386" s="592"/>
      <c r="B1386" s="603"/>
      <c r="C1386" s="571" t="s">
        <v>10</v>
      </c>
      <c r="D1386" s="600"/>
      <c r="E1386" s="224"/>
      <c r="F1386" s="224"/>
    </row>
    <row r="1387" spans="1:6" ht="13.8">
      <c r="A1387" s="592"/>
      <c r="B1387" s="603"/>
      <c r="C1387" s="572" t="s">
        <v>1563</v>
      </c>
      <c r="D1387" s="600"/>
      <c r="E1387" s="224"/>
      <c r="F1387" s="224"/>
    </row>
    <row r="1388" spans="1:6" ht="13.8">
      <c r="A1388" s="592"/>
      <c r="B1388" s="603"/>
      <c r="C1388" s="571" t="s">
        <v>11</v>
      </c>
      <c r="D1388" s="600"/>
      <c r="E1388" s="224"/>
      <c r="F1388" s="224"/>
    </row>
    <row r="1389" spans="1:6" ht="13.8">
      <c r="A1389" s="592"/>
      <c r="B1389" s="603"/>
      <c r="C1389" s="571" t="s">
        <v>22</v>
      </c>
      <c r="D1389" s="600"/>
      <c r="E1389" s="224"/>
      <c r="F1389" s="224"/>
    </row>
    <row r="1390" spans="1:6" ht="13.8">
      <c r="A1390" s="592" t="s">
        <v>919</v>
      </c>
      <c r="B1390" s="603" t="s">
        <v>637</v>
      </c>
      <c r="C1390" s="567" t="s">
        <v>12</v>
      </c>
      <c r="D1390" s="602"/>
      <c r="E1390" s="224"/>
      <c r="F1390" s="224"/>
    </row>
    <row r="1391" spans="1:6" ht="13.8">
      <c r="A1391" s="592"/>
      <c r="B1391" s="603"/>
      <c r="C1391" s="569" t="s">
        <v>21</v>
      </c>
      <c r="D1391" s="600"/>
      <c r="E1391" s="224"/>
      <c r="F1391" s="224"/>
    </row>
    <row r="1392" spans="1:6" ht="13.8">
      <c r="A1392" s="592"/>
      <c r="B1392" s="603"/>
      <c r="C1392" s="571" t="s">
        <v>9</v>
      </c>
      <c r="D1392" s="600"/>
      <c r="E1392" s="224"/>
      <c r="F1392" s="224"/>
    </row>
    <row r="1393" spans="1:6" ht="13.8">
      <c r="A1393" s="592"/>
      <c r="B1393" s="603"/>
      <c r="C1393" s="571" t="s">
        <v>10</v>
      </c>
      <c r="D1393" s="600"/>
      <c r="E1393" s="224"/>
      <c r="F1393" s="224"/>
    </row>
    <row r="1394" spans="1:6" ht="13.8">
      <c r="A1394" s="592"/>
      <c r="B1394" s="603"/>
      <c r="C1394" s="572" t="s">
        <v>1563</v>
      </c>
      <c r="D1394" s="600"/>
      <c r="E1394" s="224"/>
      <c r="F1394" s="224"/>
    </row>
    <row r="1395" spans="1:6" ht="13.8">
      <c r="A1395" s="592"/>
      <c r="B1395" s="603"/>
      <c r="C1395" s="571" t="s">
        <v>11</v>
      </c>
      <c r="D1395" s="600"/>
      <c r="E1395" s="224"/>
      <c r="F1395" s="224"/>
    </row>
    <row r="1396" spans="1:6" ht="13.8">
      <c r="A1396" s="592"/>
      <c r="B1396" s="603"/>
      <c r="C1396" s="571" t="s">
        <v>22</v>
      </c>
      <c r="D1396" s="600"/>
      <c r="E1396" s="224"/>
      <c r="F1396" s="224"/>
    </row>
    <row r="1397" spans="1:6" ht="13.8">
      <c r="A1397" s="592" t="s">
        <v>920</v>
      </c>
      <c r="B1397" s="566" t="s">
        <v>921</v>
      </c>
      <c r="C1397" s="567" t="s">
        <v>12</v>
      </c>
      <c r="D1397" s="602"/>
      <c r="E1397" s="224"/>
      <c r="F1397" s="224"/>
    </row>
    <row r="1398" spans="1:6" ht="13.8">
      <c r="A1398" s="592"/>
      <c r="B1398" s="566"/>
      <c r="C1398" s="569" t="s">
        <v>21</v>
      </c>
      <c r="D1398" s="600"/>
      <c r="E1398" s="224"/>
      <c r="F1398" s="224"/>
    </row>
    <row r="1399" spans="1:6" ht="13.8">
      <c r="A1399" s="592"/>
      <c r="B1399" s="566"/>
      <c r="C1399" s="571" t="s">
        <v>9</v>
      </c>
      <c r="D1399" s="600"/>
      <c r="E1399" s="224"/>
      <c r="F1399" s="224"/>
    </row>
    <row r="1400" spans="1:6" ht="13.8">
      <c r="A1400" s="592"/>
      <c r="B1400" s="566"/>
      <c r="C1400" s="571" t="s">
        <v>10</v>
      </c>
      <c r="D1400" s="600"/>
      <c r="E1400" s="224"/>
      <c r="F1400" s="224"/>
    </row>
    <row r="1401" spans="1:6" ht="13.8">
      <c r="A1401" s="592"/>
      <c r="B1401" s="566"/>
      <c r="C1401" s="572" t="s">
        <v>1563</v>
      </c>
      <c r="D1401" s="600"/>
      <c r="E1401" s="224"/>
      <c r="F1401" s="224"/>
    </row>
    <row r="1402" spans="1:6" ht="13.8">
      <c r="A1402" s="592"/>
      <c r="B1402" s="566"/>
      <c r="C1402" s="571" t="s">
        <v>11</v>
      </c>
      <c r="D1402" s="600"/>
      <c r="E1402" s="224"/>
      <c r="F1402" s="224"/>
    </row>
    <row r="1403" spans="1:6" ht="13.8">
      <c r="A1403" s="592"/>
      <c r="B1403" s="566"/>
      <c r="C1403" s="571" t="s">
        <v>22</v>
      </c>
      <c r="D1403" s="600"/>
      <c r="E1403" s="224"/>
      <c r="F1403" s="224"/>
    </row>
    <row r="1404" spans="1:6" ht="13.8">
      <c r="A1404" s="592" t="s">
        <v>922</v>
      </c>
      <c r="B1404" s="566" t="s">
        <v>923</v>
      </c>
      <c r="C1404" s="567" t="s">
        <v>12</v>
      </c>
      <c r="D1404" s="602"/>
      <c r="E1404" s="224"/>
      <c r="F1404" s="224"/>
    </row>
    <row r="1405" spans="1:6" ht="13.8">
      <c r="A1405" s="592"/>
      <c r="B1405" s="566"/>
      <c r="C1405" s="569" t="s">
        <v>21</v>
      </c>
      <c r="D1405" s="600"/>
      <c r="E1405" s="224"/>
      <c r="F1405" s="224"/>
    </row>
    <row r="1406" spans="1:6" ht="13.8">
      <c r="A1406" s="592"/>
      <c r="B1406" s="566"/>
      <c r="C1406" s="571" t="s">
        <v>9</v>
      </c>
      <c r="D1406" s="600"/>
      <c r="E1406" s="224"/>
      <c r="F1406" s="224"/>
    </row>
    <row r="1407" spans="1:6" ht="13.8">
      <c r="A1407" s="592"/>
      <c r="B1407" s="566"/>
      <c r="C1407" s="571" t="s">
        <v>10</v>
      </c>
      <c r="D1407" s="600"/>
      <c r="E1407" s="224"/>
      <c r="F1407" s="224"/>
    </row>
    <row r="1408" spans="1:6" ht="13.8">
      <c r="A1408" s="592"/>
      <c r="B1408" s="566"/>
      <c r="C1408" s="572" t="s">
        <v>1563</v>
      </c>
      <c r="D1408" s="600"/>
      <c r="E1408" s="224"/>
      <c r="F1408" s="224"/>
    </row>
    <row r="1409" spans="1:6" ht="13.8">
      <c r="A1409" s="592"/>
      <c r="B1409" s="566"/>
      <c r="C1409" s="571" t="s">
        <v>11</v>
      </c>
      <c r="D1409" s="600"/>
      <c r="E1409" s="224"/>
      <c r="F1409" s="224"/>
    </row>
    <row r="1410" spans="1:6" ht="13.8">
      <c r="A1410" s="592"/>
      <c r="B1410" s="566"/>
      <c r="C1410" s="571" t="s">
        <v>22</v>
      </c>
      <c r="D1410" s="600"/>
      <c r="E1410" s="224"/>
      <c r="F1410" s="224"/>
    </row>
    <row r="1411" spans="1:6" ht="13.8">
      <c r="A1411" s="592" t="s">
        <v>924</v>
      </c>
      <c r="B1411" s="603" t="s">
        <v>925</v>
      </c>
      <c r="C1411" s="567" t="s">
        <v>12</v>
      </c>
      <c r="D1411" s="602"/>
      <c r="E1411" s="224"/>
      <c r="F1411" s="224"/>
    </row>
    <row r="1412" spans="1:6" ht="13.8">
      <c r="A1412" s="592"/>
      <c r="B1412" s="603"/>
      <c r="C1412" s="569" t="s">
        <v>21</v>
      </c>
      <c r="D1412" s="600"/>
      <c r="E1412" s="224"/>
      <c r="F1412" s="224"/>
    </row>
    <row r="1413" spans="1:6" ht="13.8">
      <c r="A1413" s="592"/>
      <c r="B1413" s="603"/>
      <c r="C1413" s="571" t="s">
        <v>9</v>
      </c>
      <c r="D1413" s="600"/>
      <c r="E1413" s="224"/>
      <c r="F1413" s="224"/>
    </row>
    <row r="1414" spans="1:6" ht="13.8">
      <c r="A1414" s="592"/>
      <c r="B1414" s="603"/>
      <c r="C1414" s="571" t="s">
        <v>10</v>
      </c>
      <c r="D1414" s="600"/>
      <c r="E1414" s="224"/>
      <c r="F1414" s="224"/>
    </row>
    <row r="1415" spans="1:6" ht="13.8">
      <c r="A1415" s="592"/>
      <c r="B1415" s="603"/>
      <c r="C1415" s="572" t="s">
        <v>1563</v>
      </c>
      <c r="D1415" s="600"/>
      <c r="E1415" s="224"/>
      <c r="F1415" s="224"/>
    </row>
    <row r="1416" spans="1:6" ht="13.8">
      <c r="A1416" s="592"/>
      <c r="B1416" s="603"/>
      <c r="C1416" s="571" t="s">
        <v>11</v>
      </c>
      <c r="D1416" s="600"/>
      <c r="E1416" s="224"/>
      <c r="F1416" s="224"/>
    </row>
    <row r="1417" spans="1:6" ht="13.8">
      <c r="A1417" s="592"/>
      <c r="B1417" s="603"/>
      <c r="C1417" s="571" t="s">
        <v>22</v>
      </c>
      <c r="D1417" s="600"/>
      <c r="E1417" s="224"/>
      <c r="F1417" s="224"/>
    </row>
    <row r="1418" spans="1:6" ht="13.8">
      <c r="A1418" s="592" t="s">
        <v>926</v>
      </c>
      <c r="B1418" s="603" t="s">
        <v>927</v>
      </c>
      <c r="C1418" s="567" t="s">
        <v>12</v>
      </c>
      <c r="D1418" s="602"/>
      <c r="E1418" s="224"/>
      <c r="F1418" s="224"/>
    </row>
    <row r="1419" spans="1:6" ht="13.8">
      <c r="A1419" s="592"/>
      <c r="B1419" s="603"/>
      <c r="C1419" s="569" t="s">
        <v>21</v>
      </c>
      <c r="D1419" s="600"/>
      <c r="E1419" s="224"/>
      <c r="F1419" s="224"/>
    </row>
    <row r="1420" spans="1:6" ht="13.8">
      <c r="A1420" s="592"/>
      <c r="B1420" s="603"/>
      <c r="C1420" s="571" t="s">
        <v>9</v>
      </c>
      <c r="D1420" s="600"/>
      <c r="E1420" s="224"/>
      <c r="F1420" s="224"/>
    </row>
    <row r="1421" spans="1:6" ht="13.8">
      <c r="A1421" s="592"/>
      <c r="B1421" s="603"/>
      <c r="C1421" s="571" t="s">
        <v>10</v>
      </c>
      <c r="D1421" s="600"/>
      <c r="E1421" s="224"/>
      <c r="F1421" s="224"/>
    </row>
    <row r="1422" spans="1:6" ht="13.8">
      <c r="A1422" s="592"/>
      <c r="B1422" s="603"/>
      <c r="C1422" s="572" t="s">
        <v>1563</v>
      </c>
      <c r="D1422" s="600"/>
      <c r="E1422" s="224"/>
      <c r="F1422" s="224"/>
    </row>
    <row r="1423" spans="1:6" ht="13.8">
      <c r="A1423" s="592"/>
      <c r="B1423" s="603"/>
      <c r="C1423" s="571" t="s">
        <v>11</v>
      </c>
      <c r="D1423" s="600"/>
      <c r="E1423" s="224"/>
      <c r="F1423" s="224"/>
    </row>
    <row r="1424" spans="1:6" ht="13.8">
      <c r="A1424" s="592"/>
      <c r="B1424" s="603"/>
      <c r="C1424" s="571" t="s">
        <v>22</v>
      </c>
      <c r="D1424" s="600"/>
      <c r="E1424" s="224"/>
      <c r="F1424" s="224"/>
    </row>
    <row r="1425" spans="1:6" ht="13.8">
      <c r="A1425" s="592" t="s">
        <v>928</v>
      </c>
      <c r="B1425" s="603" t="s">
        <v>929</v>
      </c>
      <c r="C1425" s="567" t="s">
        <v>12</v>
      </c>
      <c r="D1425" s="602"/>
      <c r="E1425" s="224"/>
      <c r="F1425" s="224"/>
    </row>
    <row r="1426" spans="1:6" ht="13.8">
      <c r="A1426" s="592"/>
      <c r="B1426" s="603"/>
      <c r="C1426" s="569" t="s">
        <v>21</v>
      </c>
      <c r="D1426" s="600"/>
      <c r="E1426" s="224"/>
      <c r="F1426" s="224"/>
    </row>
    <row r="1427" spans="1:6" ht="13.8">
      <c r="A1427" s="592"/>
      <c r="B1427" s="603"/>
      <c r="C1427" s="571" t="s">
        <v>9</v>
      </c>
      <c r="D1427" s="600"/>
      <c r="E1427" s="224"/>
      <c r="F1427" s="224"/>
    </row>
    <row r="1428" spans="1:6" ht="13.8">
      <c r="A1428" s="592"/>
      <c r="B1428" s="603"/>
      <c r="C1428" s="571" t="s">
        <v>10</v>
      </c>
      <c r="D1428" s="600"/>
      <c r="E1428" s="224"/>
      <c r="F1428" s="224"/>
    </row>
    <row r="1429" spans="1:6" ht="13.8">
      <c r="A1429" s="592"/>
      <c r="B1429" s="603"/>
      <c r="C1429" s="572" t="s">
        <v>1563</v>
      </c>
      <c r="D1429" s="600"/>
      <c r="E1429" s="224"/>
      <c r="F1429" s="224"/>
    </row>
    <row r="1430" spans="1:6" ht="13.8">
      <c r="A1430" s="592"/>
      <c r="B1430" s="603"/>
      <c r="C1430" s="571" t="s">
        <v>11</v>
      </c>
      <c r="D1430" s="600"/>
      <c r="E1430" s="224"/>
      <c r="F1430" s="224"/>
    </row>
    <row r="1431" spans="1:6" ht="13.8">
      <c r="A1431" s="592"/>
      <c r="B1431" s="603"/>
      <c r="C1431" s="571" t="s">
        <v>22</v>
      </c>
      <c r="D1431" s="600"/>
      <c r="E1431" s="224"/>
      <c r="F1431" s="224"/>
    </row>
    <row r="1432" spans="1:6" ht="13.8">
      <c r="A1432" s="592" t="s">
        <v>930</v>
      </c>
      <c r="B1432" s="603" t="s">
        <v>931</v>
      </c>
      <c r="C1432" s="567" t="s">
        <v>12</v>
      </c>
      <c r="D1432" s="602"/>
      <c r="E1432" s="224"/>
      <c r="F1432" s="224"/>
    </row>
    <row r="1433" spans="1:6" ht="13.8">
      <c r="A1433" s="592"/>
      <c r="B1433" s="603"/>
      <c r="C1433" s="569" t="s">
        <v>21</v>
      </c>
      <c r="D1433" s="600"/>
      <c r="E1433" s="224"/>
      <c r="F1433" s="224"/>
    </row>
    <row r="1434" spans="1:6" ht="13.8">
      <c r="A1434" s="592"/>
      <c r="B1434" s="603"/>
      <c r="C1434" s="571" t="s">
        <v>9</v>
      </c>
      <c r="D1434" s="600"/>
      <c r="E1434" s="224"/>
      <c r="F1434" s="224"/>
    </row>
    <row r="1435" spans="1:6" ht="13.8">
      <c r="A1435" s="592"/>
      <c r="B1435" s="603"/>
      <c r="C1435" s="571" t="s">
        <v>10</v>
      </c>
      <c r="D1435" s="600"/>
      <c r="E1435" s="224"/>
      <c r="F1435" s="224"/>
    </row>
    <row r="1436" spans="1:6" ht="13.8">
      <c r="A1436" s="592"/>
      <c r="B1436" s="603"/>
      <c r="C1436" s="572" t="s">
        <v>1563</v>
      </c>
      <c r="D1436" s="600"/>
      <c r="E1436" s="224"/>
      <c r="F1436" s="224"/>
    </row>
    <row r="1437" spans="1:6" ht="13.8">
      <c r="A1437" s="592"/>
      <c r="B1437" s="603"/>
      <c r="C1437" s="571" t="s">
        <v>11</v>
      </c>
      <c r="D1437" s="600"/>
      <c r="E1437" s="224"/>
      <c r="F1437" s="224"/>
    </row>
    <row r="1438" spans="1:6" ht="13.8">
      <c r="A1438" s="592"/>
      <c r="B1438" s="603"/>
      <c r="C1438" s="571" t="s">
        <v>22</v>
      </c>
      <c r="D1438" s="600"/>
      <c r="E1438" s="224"/>
      <c r="F1438" s="224"/>
    </row>
    <row r="1439" spans="1:6" ht="13.8">
      <c r="A1439" s="592" t="s">
        <v>932</v>
      </c>
      <c r="B1439" s="605" t="s">
        <v>933</v>
      </c>
      <c r="C1439" s="567" t="s">
        <v>12</v>
      </c>
      <c r="D1439" s="602"/>
      <c r="E1439" s="224"/>
      <c r="F1439" s="224"/>
    </row>
    <row r="1440" spans="1:6" ht="13.8">
      <c r="A1440" s="592"/>
      <c r="B1440" s="605"/>
      <c r="C1440" s="569" t="s">
        <v>21</v>
      </c>
      <c r="D1440" s="600"/>
      <c r="E1440" s="224"/>
      <c r="F1440" s="224"/>
    </row>
    <row r="1441" spans="1:6" ht="13.8">
      <c r="A1441" s="592"/>
      <c r="B1441" s="605"/>
      <c r="C1441" s="571" t="s">
        <v>9</v>
      </c>
      <c r="D1441" s="600"/>
      <c r="E1441" s="224"/>
      <c r="F1441" s="224"/>
    </row>
    <row r="1442" spans="1:6" ht="13.8">
      <c r="A1442" s="592"/>
      <c r="B1442" s="605"/>
      <c r="C1442" s="571" t="s">
        <v>10</v>
      </c>
      <c r="D1442" s="600"/>
      <c r="E1442" s="224"/>
      <c r="F1442" s="224"/>
    </row>
    <row r="1443" spans="1:6" ht="13.8">
      <c r="A1443" s="592"/>
      <c r="B1443" s="605"/>
      <c r="C1443" s="572" t="s">
        <v>1563</v>
      </c>
      <c r="D1443" s="600"/>
      <c r="E1443" s="224"/>
      <c r="F1443" s="224"/>
    </row>
    <row r="1444" spans="1:6" ht="13.8">
      <c r="A1444" s="592"/>
      <c r="B1444" s="605"/>
      <c r="C1444" s="571" t="s">
        <v>11</v>
      </c>
      <c r="D1444" s="600"/>
      <c r="E1444" s="224"/>
      <c r="F1444" s="224"/>
    </row>
    <row r="1445" spans="1:6" ht="13.8">
      <c r="A1445" s="592"/>
      <c r="B1445" s="605"/>
      <c r="C1445" s="571" t="s">
        <v>22</v>
      </c>
      <c r="D1445" s="600"/>
      <c r="E1445" s="224"/>
      <c r="F1445" s="224"/>
    </row>
    <row r="1446" spans="1:6" ht="13.8">
      <c r="A1446" s="592" t="s">
        <v>934</v>
      </c>
      <c r="B1446" s="604" t="s">
        <v>659</v>
      </c>
      <c r="C1446" s="567" t="s">
        <v>12</v>
      </c>
      <c r="D1446" s="602"/>
      <c r="E1446" s="224"/>
      <c r="F1446" s="224"/>
    </row>
    <row r="1447" spans="1:6" ht="13.8">
      <c r="A1447" s="592"/>
      <c r="B1447" s="604"/>
      <c r="C1447" s="569" t="s">
        <v>21</v>
      </c>
      <c r="D1447" s="600"/>
      <c r="E1447" s="224"/>
      <c r="F1447" s="224"/>
    </row>
    <row r="1448" spans="1:6" ht="13.8">
      <c r="A1448" s="592"/>
      <c r="B1448" s="604"/>
      <c r="C1448" s="571" t="s">
        <v>9</v>
      </c>
      <c r="D1448" s="600"/>
      <c r="E1448" s="224"/>
      <c r="F1448" s="224"/>
    </row>
    <row r="1449" spans="1:6" ht="13.8">
      <c r="A1449" s="592"/>
      <c r="B1449" s="604"/>
      <c r="C1449" s="571" t="s">
        <v>10</v>
      </c>
      <c r="D1449" s="600"/>
      <c r="E1449" s="224"/>
      <c r="F1449" s="224"/>
    </row>
    <row r="1450" spans="1:6" ht="13.8">
      <c r="A1450" s="592"/>
      <c r="B1450" s="604"/>
      <c r="C1450" s="572" t="s">
        <v>1563</v>
      </c>
      <c r="D1450" s="600"/>
      <c r="E1450" s="224"/>
      <c r="F1450" s="224"/>
    </row>
    <row r="1451" spans="1:6" ht="13.8">
      <c r="A1451" s="592"/>
      <c r="B1451" s="604"/>
      <c r="C1451" s="571" t="s">
        <v>11</v>
      </c>
      <c r="D1451" s="600"/>
      <c r="E1451" s="224"/>
      <c r="F1451" s="224"/>
    </row>
    <row r="1452" spans="1:6" ht="13.8">
      <c r="A1452" s="592"/>
      <c r="B1452" s="604"/>
      <c r="C1452" s="571" t="s">
        <v>22</v>
      </c>
      <c r="D1452" s="600"/>
      <c r="E1452" s="224"/>
      <c r="F1452" s="224"/>
    </row>
    <row r="1453" spans="1:6" ht="13.8">
      <c r="A1453" s="592" t="s">
        <v>935</v>
      </c>
      <c r="B1453" s="603" t="s">
        <v>936</v>
      </c>
      <c r="C1453" s="567" t="s">
        <v>12</v>
      </c>
      <c r="D1453" s="602"/>
      <c r="E1453" s="224"/>
      <c r="F1453" s="224"/>
    </row>
    <row r="1454" spans="1:6" ht="13.8">
      <c r="A1454" s="592"/>
      <c r="B1454" s="603"/>
      <c r="C1454" s="569" t="s">
        <v>21</v>
      </c>
      <c r="D1454" s="600"/>
      <c r="E1454" s="224"/>
      <c r="F1454" s="224"/>
    </row>
    <row r="1455" spans="1:6" ht="13.8">
      <c r="A1455" s="592"/>
      <c r="B1455" s="603"/>
      <c r="C1455" s="571" t="s">
        <v>9</v>
      </c>
      <c r="D1455" s="600"/>
      <c r="E1455" s="224"/>
      <c r="F1455" s="224"/>
    </row>
    <row r="1456" spans="1:6" ht="13.8">
      <c r="A1456" s="592"/>
      <c r="B1456" s="603"/>
      <c r="C1456" s="571" t="s">
        <v>10</v>
      </c>
      <c r="D1456" s="600"/>
      <c r="E1456" s="224"/>
      <c r="F1456" s="224"/>
    </row>
    <row r="1457" spans="1:6" ht="13.8">
      <c r="A1457" s="592"/>
      <c r="B1457" s="603"/>
      <c r="C1457" s="572" t="s">
        <v>1563</v>
      </c>
      <c r="D1457" s="600"/>
      <c r="E1457" s="224"/>
      <c r="F1457" s="224"/>
    </row>
    <row r="1458" spans="1:6" ht="13.8">
      <c r="A1458" s="592"/>
      <c r="B1458" s="603"/>
      <c r="C1458" s="571" t="s">
        <v>11</v>
      </c>
      <c r="D1458" s="600"/>
      <c r="E1458" s="224"/>
      <c r="F1458" s="224"/>
    </row>
    <row r="1459" spans="1:6" ht="13.8">
      <c r="A1459" s="592"/>
      <c r="B1459" s="603"/>
      <c r="C1459" s="571" t="s">
        <v>22</v>
      </c>
      <c r="D1459" s="600"/>
      <c r="E1459" s="224"/>
      <c r="F1459" s="224"/>
    </row>
    <row r="1460" spans="1:6" ht="13.8">
      <c r="A1460" s="592" t="s">
        <v>937</v>
      </c>
      <c r="B1460" s="603" t="s">
        <v>938</v>
      </c>
      <c r="C1460" s="567" t="s">
        <v>12</v>
      </c>
      <c r="D1460" s="602"/>
      <c r="E1460" s="224"/>
      <c r="F1460" s="224"/>
    </row>
    <row r="1461" spans="1:6" ht="13.8">
      <c r="A1461" s="592"/>
      <c r="B1461" s="603"/>
      <c r="C1461" s="569" t="s">
        <v>21</v>
      </c>
      <c r="D1461" s="600"/>
      <c r="E1461" s="224"/>
      <c r="F1461" s="224"/>
    </row>
    <row r="1462" spans="1:6" ht="13.8">
      <c r="A1462" s="592"/>
      <c r="B1462" s="603"/>
      <c r="C1462" s="571" t="s">
        <v>9</v>
      </c>
      <c r="D1462" s="600"/>
      <c r="E1462" s="224"/>
      <c r="F1462" s="224"/>
    </row>
    <row r="1463" spans="1:6" ht="13.8">
      <c r="A1463" s="592"/>
      <c r="B1463" s="603"/>
      <c r="C1463" s="571" t="s">
        <v>10</v>
      </c>
      <c r="D1463" s="600"/>
      <c r="E1463" s="224"/>
      <c r="F1463" s="224"/>
    </row>
    <row r="1464" spans="1:6" ht="13.8">
      <c r="A1464" s="592"/>
      <c r="B1464" s="603"/>
      <c r="C1464" s="572" t="s">
        <v>1563</v>
      </c>
      <c r="D1464" s="600"/>
      <c r="E1464" s="224"/>
      <c r="F1464" s="224"/>
    </row>
    <row r="1465" spans="1:6" ht="13.8">
      <c r="A1465" s="592"/>
      <c r="B1465" s="603"/>
      <c r="C1465" s="571" t="s">
        <v>11</v>
      </c>
      <c r="D1465" s="600"/>
      <c r="E1465" s="224"/>
      <c r="F1465" s="224"/>
    </row>
    <row r="1466" spans="1:6" ht="13.8">
      <c r="A1466" s="592"/>
      <c r="B1466" s="603"/>
      <c r="C1466" s="571" t="s">
        <v>22</v>
      </c>
      <c r="D1466" s="600"/>
      <c r="E1466" s="224"/>
      <c r="F1466" s="224"/>
    </row>
    <row r="1467" spans="1:6" ht="13.8">
      <c r="A1467" s="592" t="s">
        <v>939</v>
      </c>
      <c r="B1467" s="603" t="s">
        <v>940</v>
      </c>
      <c r="C1467" s="567" t="s">
        <v>12</v>
      </c>
      <c r="D1467" s="602"/>
      <c r="E1467" s="224"/>
      <c r="F1467" s="224"/>
    </row>
    <row r="1468" spans="1:6" ht="13.8">
      <c r="A1468" s="592"/>
      <c r="B1468" s="603"/>
      <c r="C1468" s="569" t="s">
        <v>21</v>
      </c>
      <c r="D1468" s="600"/>
      <c r="E1468" s="224"/>
      <c r="F1468" s="224"/>
    </row>
    <row r="1469" spans="1:6" ht="13.8">
      <c r="A1469" s="592"/>
      <c r="B1469" s="603"/>
      <c r="C1469" s="571" t="s">
        <v>9</v>
      </c>
      <c r="D1469" s="600"/>
      <c r="E1469" s="224"/>
      <c r="F1469" s="224"/>
    </row>
    <row r="1470" spans="1:6" ht="13.8">
      <c r="A1470" s="592"/>
      <c r="B1470" s="603"/>
      <c r="C1470" s="571" t="s">
        <v>10</v>
      </c>
      <c r="D1470" s="600"/>
      <c r="E1470" s="224"/>
      <c r="F1470" s="224"/>
    </row>
    <row r="1471" spans="1:6" ht="13.8">
      <c r="A1471" s="592"/>
      <c r="B1471" s="603"/>
      <c r="C1471" s="572" t="s">
        <v>1563</v>
      </c>
      <c r="D1471" s="600"/>
      <c r="E1471" s="224"/>
      <c r="F1471" s="224"/>
    </row>
    <row r="1472" spans="1:6" ht="13.8">
      <c r="A1472" s="592"/>
      <c r="B1472" s="603"/>
      <c r="C1472" s="571" t="s">
        <v>11</v>
      </c>
      <c r="D1472" s="600"/>
      <c r="E1472" s="224"/>
      <c r="F1472" s="224"/>
    </row>
    <row r="1473" spans="1:6" ht="13.8">
      <c r="A1473" s="592"/>
      <c r="B1473" s="603"/>
      <c r="C1473" s="571" t="s">
        <v>22</v>
      </c>
      <c r="D1473" s="600"/>
      <c r="E1473" s="224"/>
      <c r="F1473" s="224"/>
    </row>
    <row r="1474" spans="1:6" ht="13.8">
      <c r="A1474" s="592" t="s">
        <v>941</v>
      </c>
      <c r="B1474" s="603" t="s">
        <v>942</v>
      </c>
      <c r="C1474" s="567" t="s">
        <v>12</v>
      </c>
      <c r="D1474" s="602"/>
      <c r="E1474" s="224"/>
      <c r="F1474" s="224"/>
    </row>
    <row r="1475" spans="1:6" ht="13.8">
      <c r="A1475" s="592"/>
      <c r="B1475" s="603"/>
      <c r="C1475" s="569" t="s">
        <v>21</v>
      </c>
      <c r="D1475" s="600"/>
      <c r="E1475" s="224"/>
      <c r="F1475" s="224"/>
    </row>
    <row r="1476" spans="1:6" ht="13.8">
      <c r="A1476" s="592"/>
      <c r="B1476" s="603"/>
      <c r="C1476" s="571" t="s">
        <v>9</v>
      </c>
      <c r="D1476" s="600"/>
      <c r="E1476" s="224"/>
      <c r="F1476" s="224"/>
    </row>
    <row r="1477" spans="1:6" ht="13.8">
      <c r="A1477" s="592"/>
      <c r="B1477" s="603"/>
      <c r="C1477" s="571" t="s">
        <v>10</v>
      </c>
      <c r="D1477" s="600"/>
      <c r="E1477" s="224"/>
      <c r="F1477" s="224"/>
    </row>
    <row r="1478" spans="1:6" ht="13.8">
      <c r="A1478" s="592"/>
      <c r="B1478" s="603"/>
      <c r="C1478" s="572" t="s">
        <v>1563</v>
      </c>
      <c r="D1478" s="600"/>
      <c r="E1478" s="224"/>
      <c r="F1478" s="224"/>
    </row>
    <row r="1479" spans="1:6" ht="13.8">
      <c r="A1479" s="592"/>
      <c r="B1479" s="603"/>
      <c r="C1479" s="571" t="s">
        <v>11</v>
      </c>
      <c r="D1479" s="600"/>
      <c r="E1479" s="224"/>
      <c r="F1479" s="224"/>
    </row>
    <row r="1480" spans="1:6" ht="13.8">
      <c r="A1480" s="592"/>
      <c r="B1480" s="603"/>
      <c r="C1480" s="571" t="s">
        <v>22</v>
      </c>
      <c r="D1480" s="600"/>
      <c r="E1480" s="224"/>
      <c r="F1480" s="224"/>
    </row>
    <row r="1481" spans="1:6" ht="13.8">
      <c r="A1481" s="592" t="s">
        <v>943</v>
      </c>
      <c r="B1481" s="603" t="s">
        <v>944</v>
      </c>
      <c r="C1481" s="567" t="s">
        <v>12</v>
      </c>
      <c r="D1481" s="602"/>
      <c r="E1481" s="224"/>
      <c r="F1481" s="224"/>
    </row>
    <row r="1482" spans="1:6" ht="13.8">
      <c r="A1482" s="592"/>
      <c r="B1482" s="603"/>
      <c r="C1482" s="569" t="s">
        <v>21</v>
      </c>
      <c r="D1482" s="600"/>
      <c r="E1482" s="224"/>
      <c r="F1482" s="224"/>
    </row>
    <row r="1483" spans="1:6" ht="13.8">
      <c r="A1483" s="592"/>
      <c r="B1483" s="603"/>
      <c r="C1483" s="571" t="s">
        <v>9</v>
      </c>
      <c r="D1483" s="600"/>
      <c r="E1483" s="224"/>
      <c r="F1483" s="224"/>
    </row>
    <row r="1484" spans="1:6" ht="13.8">
      <c r="A1484" s="592"/>
      <c r="B1484" s="603"/>
      <c r="C1484" s="571" t="s">
        <v>10</v>
      </c>
      <c r="D1484" s="600"/>
      <c r="E1484" s="224"/>
      <c r="F1484" s="224"/>
    </row>
    <row r="1485" spans="1:6" ht="13.8">
      <c r="A1485" s="592"/>
      <c r="B1485" s="603"/>
      <c r="C1485" s="572" t="s">
        <v>1563</v>
      </c>
      <c r="D1485" s="600"/>
      <c r="E1485" s="224"/>
      <c r="F1485" s="224"/>
    </row>
    <row r="1486" spans="1:6" ht="13.8">
      <c r="A1486" s="592"/>
      <c r="B1486" s="603"/>
      <c r="C1486" s="571" t="s">
        <v>11</v>
      </c>
      <c r="D1486" s="600"/>
      <c r="E1486" s="224"/>
      <c r="F1486" s="224"/>
    </row>
    <row r="1487" spans="1:6" ht="13.8">
      <c r="A1487" s="592"/>
      <c r="B1487" s="603"/>
      <c r="C1487" s="571" t="s">
        <v>22</v>
      </c>
      <c r="D1487" s="600"/>
      <c r="E1487" s="224"/>
      <c r="F1487" s="224"/>
    </row>
    <row r="1488" spans="1:6" ht="13.8">
      <c r="A1488" s="592" t="s">
        <v>945</v>
      </c>
      <c r="B1488" s="566" t="s">
        <v>946</v>
      </c>
      <c r="C1488" s="567" t="s">
        <v>12</v>
      </c>
      <c r="D1488" s="602"/>
      <c r="E1488" s="224"/>
      <c r="F1488" s="224"/>
    </row>
    <row r="1489" spans="1:6" ht="13.8">
      <c r="A1489" s="592"/>
      <c r="B1489" s="566"/>
      <c r="C1489" s="569" t="s">
        <v>21</v>
      </c>
      <c r="D1489" s="600"/>
      <c r="E1489" s="224"/>
      <c r="F1489" s="224"/>
    </row>
    <row r="1490" spans="1:6" ht="13.8">
      <c r="A1490" s="592"/>
      <c r="B1490" s="566"/>
      <c r="C1490" s="571" t="s">
        <v>9</v>
      </c>
      <c r="D1490" s="600"/>
      <c r="E1490" s="224"/>
      <c r="F1490" s="224"/>
    </row>
    <row r="1491" spans="1:6" ht="13.8">
      <c r="A1491" s="592"/>
      <c r="B1491" s="566"/>
      <c r="C1491" s="571" t="s">
        <v>10</v>
      </c>
      <c r="D1491" s="600"/>
      <c r="E1491" s="224"/>
      <c r="F1491" s="224"/>
    </row>
    <row r="1492" spans="1:6" ht="13.8">
      <c r="A1492" s="592"/>
      <c r="B1492" s="566"/>
      <c r="C1492" s="572" t="s">
        <v>1563</v>
      </c>
      <c r="D1492" s="600"/>
      <c r="E1492" s="224"/>
      <c r="F1492" s="224"/>
    </row>
    <row r="1493" spans="1:6" ht="13.8">
      <c r="A1493" s="592"/>
      <c r="B1493" s="566"/>
      <c r="C1493" s="571" t="s">
        <v>11</v>
      </c>
      <c r="D1493" s="600"/>
      <c r="E1493" s="224"/>
      <c r="F1493" s="224"/>
    </row>
    <row r="1494" spans="1:6" ht="13.8">
      <c r="A1494" s="592"/>
      <c r="B1494" s="566"/>
      <c r="C1494" s="571" t="s">
        <v>22</v>
      </c>
      <c r="D1494" s="600"/>
      <c r="E1494" s="224"/>
      <c r="F1494" s="224"/>
    </row>
    <row r="1495" spans="1:6" ht="13.8">
      <c r="A1495" s="592" t="s">
        <v>947</v>
      </c>
      <c r="B1495" s="603" t="s">
        <v>948</v>
      </c>
      <c r="C1495" s="567" t="s">
        <v>12</v>
      </c>
      <c r="D1495" s="602"/>
      <c r="E1495" s="224"/>
      <c r="F1495" s="224"/>
    </row>
    <row r="1496" spans="1:6" ht="13.8">
      <c r="A1496" s="592"/>
      <c r="B1496" s="603"/>
      <c r="C1496" s="569" t="s">
        <v>21</v>
      </c>
      <c r="D1496" s="600"/>
      <c r="E1496" s="224"/>
      <c r="F1496" s="224"/>
    </row>
    <row r="1497" spans="1:6" ht="13.8">
      <c r="A1497" s="592"/>
      <c r="B1497" s="603"/>
      <c r="C1497" s="571" t="s">
        <v>9</v>
      </c>
      <c r="D1497" s="600"/>
      <c r="E1497" s="224"/>
      <c r="F1497" s="224"/>
    </row>
    <row r="1498" spans="1:6" ht="13.8">
      <c r="A1498" s="592"/>
      <c r="B1498" s="603"/>
      <c r="C1498" s="571" t="s">
        <v>10</v>
      </c>
      <c r="D1498" s="600"/>
      <c r="E1498" s="224"/>
      <c r="F1498" s="224"/>
    </row>
    <row r="1499" spans="1:6" ht="13.8">
      <c r="A1499" s="592"/>
      <c r="B1499" s="603"/>
      <c r="C1499" s="572" t="s">
        <v>1563</v>
      </c>
      <c r="D1499" s="600"/>
      <c r="E1499" s="224"/>
      <c r="F1499" s="224"/>
    </row>
    <row r="1500" spans="1:6" ht="13.8">
      <c r="A1500" s="592"/>
      <c r="B1500" s="603"/>
      <c r="C1500" s="571" t="s">
        <v>11</v>
      </c>
      <c r="D1500" s="600"/>
      <c r="E1500" s="224"/>
      <c r="F1500" s="224"/>
    </row>
    <row r="1501" spans="1:6" ht="13.8">
      <c r="A1501" s="592"/>
      <c r="B1501" s="603"/>
      <c r="C1501" s="571" t="s">
        <v>22</v>
      </c>
      <c r="D1501" s="600"/>
      <c r="E1501" s="224"/>
      <c r="F1501" s="224"/>
    </row>
    <row r="1502" spans="1:6" ht="13.8">
      <c r="A1502" s="592" t="s">
        <v>949</v>
      </c>
      <c r="B1502" s="603" t="s">
        <v>950</v>
      </c>
      <c r="C1502" s="567" t="s">
        <v>12</v>
      </c>
      <c r="D1502" s="602"/>
      <c r="E1502" s="224"/>
      <c r="F1502" s="224"/>
    </row>
    <row r="1503" spans="1:6" ht="13.8">
      <c r="A1503" s="592"/>
      <c r="B1503" s="603"/>
      <c r="C1503" s="569" t="s">
        <v>21</v>
      </c>
      <c r="D1503" s="600"/>
      <c r="E1503" s="224"/>
      <c r="F1503" s="224"/>
    </row>
    <row r="1504" spans="1:6" ht="13.8">
      <c r="A1504" s="592"/>
      <c r="B1504" s="603"/>
      <c r="C1504" s="571" t="s">
        <v>9</v>
      </c>
      <c r="D1504" s="600"/>
      <c r="E1504" s="224"/>
      <c r="F1504" s="224"/>
    </row>
    <row r="1505" spans="1:6" ht="13.8">
      <c r="A1505" s="592"/>
      <c r="B1505" s="603"/>
      <c r="C1505" s="571" t="s">
        <v>10</v>
      </c>
      <c r="D1505" s="600"/>
      <c r="E1505" s="224"/>
      <c r="F1505" s="224"/>
    </row>
    <row r="1506" spans="1:6" ht="13.8">
      <c r="A1506" s="592"/>
      <c r="B1506" s="603"/>
      <c r="C1506" s="572" t="s">
        <v>1563</v>
      </c>
      <c r="D1506" s="600"/>
      <c r="E1506" s="224"/>
      <c r="F1506" s="224"/>
    </row>
    <row r="1507" spans="1:6" ht="13.8">
      <c r="A1507" s="592"/>
      <c r="B1507" s="603"/>
      <c r="C1507" s="571" t="s">
        <v>11</v>
      </c>
      <c r="D1507" s="600"/>
      <c r="E1507" s="224"/>
      <c r="F1507" s="224"/>
    </row>
    <row r="1508" spans="1:6" ht="13.8">
      <c r="A1508" s="592"/>
      <c r="B1508" s="603"/>
      <c r="C1508" s="571" t="s">
        <v>22</v>
      </c>
      <c r="D1508" s="600"/>
      <c r="E1508" s="224"/>
      <c r="F1508" s="224"/>
    </row>
    <row r="1509" spans="1:6" ht="13.8">
      <c r="A1509" s="592" t="s">
        <v>951</v>
      </c>
      <c r="B1509" s="603" t="s">
        <v>952</v>
      </c>
      <c r="C1509" s="567" t="s">
        <v>12</v>
      </c>
      <c r="D1509" s="600"/>
      <c r="E1509" s="224"/>
      <c r="F1509" s="224"/>
    </row>
    <row r="1510" spans="1:6" ht="13.8">
      <c r="A1510" s="592"/>
      <c r="B1510" s="603"/>
      <c r="C1510" s="569" t="s">
        <v>21</v>
      </c>
      <c r="D1510" s="600"/>
      <c r="E1510" s="224"/>
      <c r="F1510" s="224"/>
    </row>
    <row r="1511" spans="1:6" ht="13.8">
      <c r="A1511" s="592"/>
      <c r="B1511" s="603"/>
      <c r="C1511" s="571" t="s">
        <v>9</v>
      </c>
      <c r="D1511" s="600"/>
      <c r="E1511" s="224"/>
      <c r="F1511" s="224"/>
    </row>
    <row r="1512" spans="1:6" ht="13.8">
      <c r="A1512" s="592"/>
      <c r="B1512" s="603"/>
      <c r="C1512" s="571" t="s">
        <v>10</v>
      </c>
      <c r="D1512" s="600"/>
      <c r="E1512" s="224"/>
      <c r="F1512" s="224"/>
    </row>
    <row r="1513" spans="1:6" ht="13.8">
      <c r="A1513" s="592"/>
      <c r="B1513" s="603"/>
      <c r="C1513" s="572" t="s">
        <v>1563</v>
      </c>
      <c r="D1513" s="600"/>
      <c r="E1513" s="224"/>
      <c r="F1513" s="224"/>
    </row>
    <row r="1514" spans="1:6" ht="13.8">
      <c r="A1514" s="592"/>
      <c r="B1514" s="603"/>
      <c r="C1514" s="571" t="s">
        <v>11</v>
      </c>
      <c r="D1514" s="600"/>
      <c r="E1514" s="224"/>
      <c r="F1514" s="224"/>
    </row>
    <row r="1515" spans="1:6" ht="13.8">
      <c r="A1515" s="592"/>
      <c r="B1515" s="603"/>
      <c r="C1515" s="571" t="s">
        <v>22</v>
      </c>
      <c r="D1515" s="600"/>
      <c r="E1515" s="224"/>
      <c r="F1515" s="224"/>
    </row>
    <row r="1516" spans="1:6" ht="13.8">
      <c r="A1516" s="592" t="s">
        <v>953</v>
      </c>
      <c r="B1516" s="603" t="s">
        <v>954</v>
      </c>
      <c r="C1516" s="567" t="s">
        <v>12</v>
      </c>
      <c r="D1516" s="600"/>
      <c r="E1516" s="224"/>
      <c r="F1516" s="224"/>
    </row>
    <row r="1517" spans="1:6" ht="13.8">
      <c r="A1517" s="592"/>
      <c r="B1517" s="603"/>
      <c r="C1517" s="569" t="s">
        <v>21</v>
      </c>
      <c r="D1517" s="600"/>
      <c r="E1517" s="224"/>
      <c r="F1517" s="224"/>
    </row>
    <row r="1518" spans="1:6" ht="13.8">
      <c r="A1518" s="592"/>
      <c r="B1518" s="603"/>
      <c r="C1518" s="571" t="s">
        <v>9</v>
      </c>
      <c r="D1518" s="600"/>
      <c r="E1518" s="224"/>
      <c r="F1518" s="224"/>
    </row>
    <row r="1519" spans="1:6" ht="13.8">
      <c r="A1519" s="592"/>
      <c r="B1519" s="603"/>
      <c r="C1519" s="571" t="s">
        <v>10</v>
      </c>
      <c r="D1519" s="600"/>
      <c r="E1519" s="224"/>
      <c r="F1519" s="224"/>
    </row>
    <row r="1520" spans="1:6" ht="13.8">
      <c r="A1520" s="592"/>
      <c r="B1520" s="603"/>
      <c r="C1520" s="572" t="s">
        <v>1563</v>
      </c>
      <c r="D1520" s="600"/>
      <c r="E1520" s="224"/>
      <c r="F1520" s="224"/>
    </row>
    <row r="1521" spans="1:6" ht="13.8">
      <c r="A1521" s="592"/>
      <c r="B1521" s="603"/>
      <c r="C1521" s="571" t="s">
        <v>11</v>
      </c>
      <c r="D1521" s="600"/>
      <c r="E1521" s="224"/>
      <c r="F1521" s="224"/>
    </row>
    <row r="1522" spans="1:6" ht="13.8">
      <c r="A1522" s="592"/>
      <c r="B1522" s="603"/>
      <c r="C1522" s="571" t="s">
        <v>22</v>
      </c>
      <c r="D1522" s="600"/>
      <c r="E1522" s="224"/>
      <c r="F1522" s="224"/>
    </row>
    <row r="1523" spans="1:6" ht="13.8">
      <c r="A1523" s="592" t="s">
        <v>955</v>
      </c>
      <c r="B1523" s="603" t="s">
        <v>956</v>
      </c>
      <c r="C1523" s="567" t="s">
        <v>12</v>
      </c>
      <c r="D1523" s="600"/>
      <c r="E1523" s="224"/>
      <c r="F1523" s="224"/>
    </row>
    <row r="1524" spans="1:6" ht="13.8">
      <c r="A1524" s="592"/>
      <c r="B1524" s="603"/>
      <c r="C1524" s="569" t="s">
        <v>21</v>
      </c>
      <c r="D1524" s="600"/>
      <c r="E1524" s="224"/>
      <c r="F1524" s="224"/>
    </row>
    <row r="1525" spans="1:6" ht="13.8">
      <c r="A1525" s="592"/>
      <c r="B1525" s="603"/>
      <c r="C1525" s="571" t="s">
        <v>9</v>
      </c>
      <c r="D1525" s="600"/>
      <c r="E1525" s="224"/>
      <c r="F1525" s="224"/>
    </row>
    <row r="1526" spans="1:6" ht="13.8">
      <c r="A1526" s="592"/>
      <c r="B1526" s="603"/>
      <c r="C1526" s="571" t="s">
        <v>10</v>
      </c>
      <c r="D1526" s="600"/>
      <c r="E1526" s="224"/>
      <c r="F1526" s="224"/>
    </row>
    <row r="1527" spans="1:6" ht="13.8">
      <c r="A1527" s="592"/>
      <c r="B1527" s="603"/>
      <c r="C1527" s="572" t="s">
        <v>1563</v>
      </c>
      <c r="D1527" s="600"/>
      <c r="E1527" s="224"/>
      <c r="F1527" s="224"/>
    </row>
    <row r="1528" spans="1:6" ht="13.8">
      <c r="A1528" s="592"/>
      <c r="B1528" s="603"/>
      <c r="C1528" s="571" t="s">
        <v>11</v>
      </c>
      <c r="D1528" s="600"/>
      <c r="E1528" s="224"/>
      <c r="F1528" s="224"/>
    </row>
    <row r="1529" spans="1:6" ht="13.8">
      <c r="A1529" s="592"/>
      <c r="B1529" s="603"/>
      <c r="C1529" s="571" t="s">
        <v>22</v>
      </c>
      <c r="D1529" s="600"/>
      <c r="E1529" s="224"/>
      <c r="F1529" s="224"/>
    </row>
    <row r="1530" spans="1:6" ht="13.8">
      <c r="A1530" s="592" t="s">
        <v>957</v>
      </c>
      <c r="B1530" s="603" t="s">
        <v>958</v>
      </c>
      <c r="C1530" s="567" t="s">
        <v>12</v>
      </c>
      <c r="D1530" s="600"/>
      <c r="E1530" s="224"/>
      <c r="F1530" s="224"/>
    </row>
    <row r="1531" spans="1:6" ht="13.8">
      <c r="A1531" s="592"/>
      <c r="B1531" s="603"/>
      <c r="C1531" s="569" t="s">
        <v>21</v>
      </c>
      <c r="D1531" s="600"/>
      <c r="E1531" s="224"/>
      <c r="F1531" s="224"/>
    </row>
    <row r="1532" spans="1:6" ht="13.8">
      <c r="A1532" s="592"/>
      <c r="B1532" s="603"/>
      <c r="C1532" s="571" t="s">
        <v>9</v>
      </c>
      <c r="D1532" s="600"/>
      <c r="E1532" s="224"/>
      <c r="F1532" s="224"/>
    </row>
    <row r="1533" spans="1:6" ht="13.8">
      <c r="A1533" s="592"/>
      <c r="B1533" s="603"/>
      <c r="C1533" s="571" t="s">
        <v>10</v>
      </c>
      <c r="D1533" s="600"/>
      <c r="E1533" s="224"/>
      <c r="F1533" s="224"/>
    </row>
    <row r="1534" spans="1:6" ht="13.8">
      <c r="A1534" s="592"/>
      <c r="B1534" s="603"/>
      <c r="C1534" s="572" t="s">
        <v>1563</v>
      </c>
      <c r="D1534" s="600"/>
      <c r="E1534" s="224"/>
      <c r="F1534" s="224"/>
    </row>
    <row r="1535" spans="1:6" ht="13.8">
      <c r="A1535" s="592"/>
      <c r="B1535" s="603"/>
      <c r="C1535" s="571" t="s">
        <v>11</v>
      </c>
      <c r="D1535" s="600"/>
      <c r="E1535" s="224"/>
      <c r="F1535" s="224"/>
    </row>
    <row r="1536" spans="1:6" ht="13.8">
      <c r="A1536" s="592"/>
      <c r="B1536" s="603"/>
      <c r="C1536" s="571" t="s">
        <v>22</v>
      </c>
      <c r="D1536" s="600"/>
      <c r="E1536" s="224"/>
      <c r="F1536" s="224"/>
    </row>
    <row r="1537" spans="1:6" ht="13.8">
      <c r="A1537" s="592" t="s">
        <v>959</v>
      </c>
      <c r="B1537" s="603" t="s">
        <v>960</v>
      </c>
      <c r="C1537" s="567" t="s">
        <v>12</v>
      </c>
      <c r="D1537" s="602"/>
      <c r="E1537" s="224"/>
      <c r="F1537" s="224"/>
    </row>
    <row r="1538" spans="1:6" ht="13.8">
      <c r="A1538" s="592"/>
      <c r="B1538" s="603"/>
      <c r="C1538" s="569" t="s">
        <v>21</v>
      </c>
      <c r="D1538" s="600"/>
      <c r="E1538" s="224"/>
      <c r="F1538" s="224"/>
    </row>
    <row r="1539" spans="1:6" ht="13.8">
      <c r="A1539" s="592"/>
      <c r="B1539" s="603"/>
      <c r="C1539" s="571" t="s">
        <v>9</v>
      </c>
      <c r="D1539" s="600"/>
      <c r="E1539" s="224"/>
      <c r="F1539" s="224"/>
    </row>
    <row r="1540" spans="1:6" ht="13.8">
      <c r="A1540" s="592"/>
      <c r="B1540" s="603"/>
      <c r="C1540" s="571" t="s">
        <v>10</v>
      </c>
      <c r="D1540" s="600"/>
      <c r="E1540" s="224"/>
      <c r="F1540" s="224"/>
    </row>
    <row r="1541" spans="1:6" ht="13.8">
      <c r="A1541" s="592"/>
      <c r="B1541" s="603"/>
      <c r="C1541" s="572" t="s">
        <v>1563</v>
      </c>
      <c r="D1541" s="600"/>
      <c r="E1541" s="224"/>
      <c r="F1541" s="224"/>
    </row>
    <row r="1542" spans="1:6" ht="13.8">
      <c r="A1542" s="592"/>
      <c r="B1542" s="603"/>
      <c r="C1542" s="571" t="s">
        <v>11</v>
      </c>
      <c r="D1542" s="600"/>
      <c r="E1542" s="224"/>
      <c r="F1542" s="224"/>
    </row>
    <row r="1543" spans="1:6" ht="13.8">
      <c r="A1543" s="592"/>
      <c r="B1543" s="603"/>
      <c r="C1543" s="571" t="s">
        <v>22</v>
      </c>
      <c r="D1543" s="600"/>
      <c r="E1543" s="224"/>
      <c r="F1543" s="224"/>
    </row>
    <row r="1544" spans="1:6" ht="13.8">
      <c r="A1544" s="592" t="s">
        <v>961</v>
      </c>
      <c r="B1544" s="603" t="s">
        <v>962</v>
      </c>
      <c r="C1544" s="567" t="s">
        <v>12</v>
      </c>
      <c r="D1544" s="602"/>
      <c r="E1544" s="224"/>
      <c r="F1544" s="224"/>
    </row>
    <row r="1545" spans="1:6" ht="13.8">
      <c r="A1545" s="592"/>
      <c r="B1545" s="603"/>
      <c r="C1545" s="569" t="s">
        <v>21</v>
      </c>
      <c r="D1545" s="600"/>
      <c r="E1545" s="224"/>
      <c r="F1545" s="224"/>
    </row>
    <row r="1546" spans="1:6" ht="13.8">
      <c r="A1546" s="592"/>
      <c r="B1546" s="603"/>
      <c r="C1546" s="571" t="s">
        <v>9</v>
      </c>
      <c r="D1546" s="600"/>
      <c r="E1546" s="224"/>
      <c r="F1546" s="224"/>
    </row>
    <row r="1547" spans="1:6" ht="13.8">
      <c r="A1547" s="592"/>
      <c r="B1547" s="603"/>
      <c r="C1547" s="571" t="s">
        <v>10</v>
      </c>
      <c r="D1547" s="600"/>
      <c r="E1547" s="224"/>
      <c r="F1547" s="224"/>
    </row>
    <row r="1548" spans="1:6" ht="13.8">
      <c r="A1548" s="592"/>
      <c r="B1548" s="603"/>
      <c r="C1548" s="572" t="s">
        <v>1563</v>
      </c>
      <c r="D1548" s="600"/>
      <c r="E1548" s="224"/>
      <c r="F1548" s="224"/>
    </row>
    <row r="1549" spans="1:6" ht="13.8">
      <c r="A1549" s="592"/>
      <c r="B1549" s="603"/>
      <c r="C1549" s="571" t="s">
        <v>11</v>
      </c>
      <c r="D1549" s="600"/>
      <c r="E1549" s="224"/>
      <c r="F1549" s="224"/>
    </row>
    <row r="1550" spans="1:6" ht="13.8">
      <c r="A1550" s="592"/>
      <c r="B1550" s="603"/>
      <c r="C1550" s="571" t="s">
        <v>22</v>
      </c>
      <c r="D1550" s="600"/>
      <c r="E1550" s="224"/>
      <c r="F1550" s="224"/>
    </row>
    <row r="1551" spans="1:6" ht="13.8">
      <c r="A1551" s="592" t="s">
        <v>963</v>
      </c>
      <c r="B1551" s="603" t="s">
        <v>964</v>
      </c>
      <c r="C1551" s="567" t="s">
        <v>12</v>
      </c>
      <c r="D1551" s="602"/>
      <c r="E1551" s="224"/>
      <c r="F1551" s="224"/>
    </row>
    <row r="1552" spans="1:6" ht="13.8">
      <c r="A1552" s="592"/>
      <c r="B1552" s="603"/>
      <c r="C1552" s="569" t="s">
        <v>21</v>
      </c>
      <c r="D1552" s="600"/>
      <c r="E1552" s="224"/>
      <c r="F1552" s="224"/>
    </row>
    <row r="1553" spans="1:6" ht="13.8">
      <c r="A1553" s="592"/>
      <c r="B1553" s="603"/>
      <c r="C1553" s="571" t="s">
        <v>9</v>
      </c>
      <c r="D1553" s="600"/>
      <c r="E1553" s="224"/>
      <c r="F1553" s="224"/>
    </row>
    <row r="1554" spans="1:6" ht="13.8">
      <c r="A1554" s="592"/>
      <c r="B1554" s="603"/>
      <c r="C1554" s="571" t="s">
        <v>10</v>
      </c>
      <c r="D1554" s="600"/>
      <c r="E1554" s="224"/>
      <c r="F1554" s="224"/>
    </row>
    <row r="1555" spans="1:6" ht="13.8">
      <c r="A1555" s="592"/>
      <c r="B1555" s="603"/>
      <c r="C1555" s="572" t="s">
        <v>1563</v>
      </c>
      <c r="D1555" s="600"/>
      <c r="E1555" s="224"/>
      <c r="F1555" s="224"/>
    </row>
    <row r="1556" spans="1:6" ht="13.8">
      <c r="A1556" s="592"/>
      <c r="B1556" s="603"/>
      <c r="C1556" s="571" t="s">
        <v>11</v>
      </c>
      <c r="D1556" s="600"/>
      <c r="E1556" s="224"/>
      <c r="F1556" s="224"/>
    </row>
    <row r="1557" spans="1:6" ht="13.8">
      <c r="A1557" s="592"/>
      <c r="B1557" s="603"/>
      <c r="C1557" s="571" t="s">
        <v>22</v>
      </c>
      <c r="D1557" s="600"/>
      <c r="E1557" s="224"/>
      <c r="F1557" s="224"/>
    </row>
    <row r="1558" spans="1:6" ht="13.8">
      <c r="A1558" s="592" t="s">
        <v>965</v>
      </c>
      <c r="B1558" s="603" t="s">
        <v>966</v>
      </c>
      <c r="C1558" s="567" t="s">
        <v>12</v>
      </c>
      <c r="D1558" s="602"/>
      <c r="E1558" s="224"/>
      <c r="F1558" s="224"/>
    </row>
    <row r="1559" spans="1:6" ht="13.8">
      <c r="A1559" s="592"/>
      <c r="B1559" s="603"/>
      <c r="C1559" s="569" t="s">
        <v>21</v>
      </c>
      <c r="D1559" s="600"/>
      <c r="E1559" s="224"/>
      <c r="F1559" s="224"/>
    </row>
    <row r="1560" spans="1:6" ht="13.8">
      <c r="A1560" s="592"/>
      <c r="B1560" s="603"/>
      <c r="C1560" s="571" t="s">
        <v>9</v>
      </c>
      <c r="D1560" s="600"/>
      <c r="E1560" s="224"/>
      <c r="F1560" s="224"/>
    </row>
    <row r="1561" spans="1:6" ht="13.8">
      <c r="A1561" s="592"/>
      <c r="B1561" s="603"/>
      <c r="C1561" s="571" t="s">
        <v>10</v>
      </c>
      <c r="D1561" s="600"/>
      <c r="E1561" s="224"/>
      <c r="F1561" s="224"/>
    </row>
    <row r="1562" spans="1:6" ht="13.8">
      <c r="A1562" s="592"/>
      <c r="B1562" s="603"/>
      <c r="C1562" s="572" t="s">
        <v>1563</v>
      </c>
      <c r="D1562" s="600"/>
      <c r="E1562" s="224"/>
      <c r="F1562" s="224"/>
    </row>
    <row r="1563" spans="1:6" ht="13.8">
      <c r="A1563" s="592"/>
      <c r="B1563" s="603"/>
      <c r="C1563" s="571" t="s">
        <v>11</v>
      </c>
      <c r="D1563" s="600"/>
      <c r="E1563" s="224"/>
      <c r="F1563" s="224"/>
    </row>
    <row r="1564" spans="1:6" ht="13.8">
      <c r="A1564" s="592"/>
      <c r="B1564" s="603"/>
      <c r="C1564" s="571" t="s">
        <v>22</v>
      </c>
      <c r="D1564" s="600"/>
      <c r="E1564" s="224"/>
      <c r="F1564" s="224"/>
    </row>
    <row r="1565" spans="1:6" ht="13.8">
      <c r="A1565" s="592" t="s">
        <v>967</v>
      </c>
      <c r="B1565" s="603" t="s">
        <v>968</v>
      </c>
      <c r="C1565" s="567" t="s">
        <v>12</v>
      </c>
      <c r="D1565" s="602"/>
      <c r="E1565" s="224"/>
      <c r="F1565" s="224"/>
    </row>
    <row r="1566" spans="1:6" ht="13.8">
      <c r="A1566" s="592"/>
      <c r="B1566" s="603"/>
      <c r="C1566" s="569" t="s">
        <v>21</v>
      </c>
      <c r="D1566" s="600"/>
      <c r="E1566" s="224"/>
      <c r="F1566" s="224"/>
    </row>
    <row r="1567" spans="1:6" ht="13.8">
      <c r="A1567" s="592"/>
      <c r="B1567" s="603"/>
      <c r="C1567" s="571" t="s">
        <v>9</v>
      </c>
      <c r="D1567" s="600"/>
      <c r="E1567" s="224"/>
      <c r="F1567" s="224"/>
    </row>
    <row r="1568" spans="1:6" ht="13.8">
      <c r="A1568" s="592"/>
      <c r="B1568" s="603"/>
      <c r="C1568" s="571" t="s">
        <v>10</v>
      </c>
      <c r="D1568" s="600"/>
      <c r="E1568" s="224"/>
      <c r="F1568" s="224"/>
    </row>
    <row r="1569" spans="1:6" ht="13.8">
      <c r="A1569" s="592"/>
      <c r="B1569" s="603"/>
      <c r="C1569" s="572" t="s">
        <v>1563</v>
      </c>
      <c r="D1569" s="600"/>
      <c r="E1569" s="224"/>
      <c r="F1569" s="224"/>
    </row>
    <row r="1570" spans="1:6" ht="13.8">
      <c r="A1570" s="592"/>
      <c r="B1570" s="603"/>
      <c r="C1570" s="571" t="s">
        <v>11</v>
      </c>
      <c r="D1570" s="600"/>
      <c r="E1570" s="224"/>
      <c r="F1570" s="224"/>
    </row>
    <row r="1571" spans="1:6" ht="13.8">
      <c r="A1571" s="592"/>
      <c r="B1571" s="603"/>
      <c r="C1571" s="571" t="s">
        <v>22</v>
      </c>
      <c r="D1571" s="600"/>
      <c r="E1571" s="224"/>
      <c r="F1571" s="224"/>
    </row>
    <row r="1572" spans="1:6" ht="13.8">
      <c r="A1572" s="592" t="s">
        <v>969</v>
      </c>
      <c r="B1572" s="603" t="s">
        <v>970</v>
      </c>
      <c r="C1572" s="567" t="s">
        <v>12</v>
      </c>
      <c r="D1572" s="602"/>
      <c r="E1572" s="224"/>
      <c r="F1572" s="224"/>
    </row>
    <row r="1573" spans="1:6" ht="13.8">
      <c r="A1573" s="592"/>
      <c r="B1573" s="603"/>
      <c r="C1573" s="569" t="s">
        <v>21</v>
      </c>
      <c r="D1573" s="600"/>
      <c r="E1573" s="224"/>
      <c r="F1573" s="224"/>
    </row>
    <row r="1574" spans="1:6" ht="13.8">
      <c r="A1574" s="592"/>
      <c r="B1574" s="603"/>
      <c r="C1574" s="571" t="s">
        <v>9</v>
      </c>
      <c r="D1574" s="600"/>
      <c r="E1574" s="224"/>
      <c r="F1574" s="224"/>
    </row>
    <row r="1575" spans="1:6" ht="13.8">
      <c r="A1575" s="592"/>
      <c r="B1575" s="603"/>
      <c r="C1575" s="571" t="s">
        <v>10</v>
      </c>
      <c r="D1575" s="600"/>
      <c r="E1575" s="224"/>
      <c r="F1575" s="224"/>
    </row>
    <row r="1576" spans="1:6" ht="13.8">
      <c r="A1576" s="592"/>
      <c r="B1576" s="603"/>
      <c r="C1576" s="572" t="s">
        <v>1563</v>
      </c>
      <c r="D1576" s="600"/>
      <c r="E1576" s="224"/>
      <c r="F1576" s="224"/>
    </row>
    <row r="1577" spans="1:6" ht="13.8">
      <c r="A1577" s="592"/>
      <c r="B1577" s="603"/>
      <c r="C1577" s="571" t="s">
        <v>11</v>
      </c>
      <c r="D1577" s="600"/>
      <c r="E1577" s="224"/>
      <c r="F1577" s="224"/>
    </row>
    <row r="1578" spans="1:6" ht="13.8">
      <c r="A1578" s="592"/>
      <c r="B1578" s="603"/>
      <c r="C1578" s="571" t="s">
        <v>22</v>
      </c>
      <c r="D1578" s="600"/>
      <c r="E1578" s="224"/>
      <c r="F1578" s="224"/>
    </row>
    <row r="1579" spans="1:6" ht="13.8">
      <c r="A1579" s="592" t="s">
        <v>971</v>
      </c>
      <c r="B1579" s="603" t="s">
        <v>972</v>
      </c>
      <c r="C1579" s="567" t="s">
        <v>12</v>
      </c>
      <c r="D1579" s="602"/>
      <c r="E1579" s="224"/>
      <c r="F1579" s="224"/>
    </row>
    <row r="1580" spans="1:6" ht="13.8">
      <c r="A1580" s="592"/>
      <c r="B1580" s="603"/>
      <c r="C1580" s="569" t="s">
        <v>21</v>
      </c>
      <c r="D1580" s="600"/>
      <c r="E1580" s="224"/>
      <c r="F1580" s="224"/>
    </row>
    <row r="1581" spans="1:6" ht="13.8">
      <c r="A1581" s="592"/>
      <c r="B1581" s="603"/>
      <c r="C1581" s="571" t="s">
        <v>9</v>
      </c>
      <c r="D1581" s="600"/>
      <c r="E1581" s="224"/>
      <c r="F1581" s="224"/>
    </row>
    <row r="1582" spans="1:6" ht="13.8">
      <c r="A1582" s="592"/>
      <c r="B1582" s="603"/>
      <c r="C1582" s="571" t="s">
        <v>10</v>
      </c>
      <c r="D1582" s="600"/>
      <c r="E1582" s="224"/>
      <c r="F1582" s="224"/>
    </row>
    <row r="1583" spans="1:6" ht="13.8">
      <c r="A1583" s="592"/>
      <c r="B1583" s="603"/>
      <c r="C1583" s="572" t="s">
        <v>1563</v>
      </c>
      <c r="D1583" s="600"/>
      <c r="E1583" s="224"/>
      <c r="F1583" s="224"/>
    </row>
    <row r="1584" spans="1:6" ht="13.8">
      <c r="A1584" s="592"/>
      <c r="B1584" s="603"/>
      <c r="C1584" s="571" t="s">
        <v>11</v>
      </c>
      <c r="D1584" s="600"/>
      <c r="E1584" s="224"/>
      <c r="F1584" s="224"/>
    </row>
    <row r="1585" spans="1:6" ht="13.8">
      <c r="A1585" s="592"/>
      <c r="B1585" s="603"/>
      <c r="C1585" s="571" t="s">
        <v>22</v>
      </c>
      <c r="D1585" s="600"/>
      <c r="E1585" s="224"/>
      <c r="F1585" s="224"/>
    </row>
    <row r="1586" spans="1:6" ht="13.8">
      <c r="A1586" s="592" t="s">
        <v>973</v>
      </c>
      <c r="B1586" s="603" t="s">
        <v>974</v>
      </c>
      <c r="C1586" s="567" t="s">
        <v>12</v>
      </c>
      <c r="D1586" s="602"/>
      <c r="E1586" s="224"/>
      <c r="F1586" s="224"/>
    </row>
    <row r="1587" spans="1:6" ht="13.8">
      <c r="A1587" s="592"/>
      <c r="B1587" s="603"/>
      <c r="C1587" s="569" t="s">
        <v>21</v>
      </c>
      <c r="D1587" s="600"/>
      <c r="E1587" s="224"/>
      <c r="F1587" s="224"/>
    </row>
    <row r="1588" spans="1:6" ht="13.8">
      <c r="A1588" s="592"/>
      <c r="B1588" s="603"/>
      <c r="C1588" s="571" t="s">
        <v>9</v>
      </c>
      <c r="D1588" s="600"/>
      <c r="E1588" s="224"/>
      <c r="F1588" s="224"/>
    </row>
    <row r="1589" spans="1:6" ht="13.8">
      <c r="A1589" s="592"/>
      <c r="B1589" s="603"/>
      <c r="C1589" s="571" t="s">
        <v>10</v>
      </c>
      <c r="D1589" s="600"/>
      <c r="E1589" s="224"/>
      <c r="F1589" s="224"/>
    </row>
    <row r="1590" spans="1:6" ht="13.8">
      <c r="A1590" s="592"/>
      <c r="B1590" s="603"/>
      <c r="C1590" s="572" t="s">
        <v>1563</v>
      </c>
      <c r="D1590" s="600"/>
      <c r="E1590" s="224"/>
      <c r="F1590" s="224"/>
    </row>
    <row r="1591" spans="1:6" ht="13.8">
      <c r="A1591" s="592"/>
      <c r="B1591" s="603"/>
      <c r="C1591" s="571" t="s">
        <v>11</v>
      </c>
      <c r="D1591" s="600"/>
      <c r="E1591" s="224"/>
      <c r="F1591" s="224"/>
    </row>
    <row r="1592" spans="1:6" ht="13.8">
      <c r="A1592" s="592"/>
      <c r="B1592" s="603"/>
      <c r="C1592" s="571" t="s">
        <v>22</v>
      </c>
      <c r="D1592" s="600"/>
      <c r="E1592" s="224"/>
      <c r="F1592" s="224"/>
    </row>
    <row r="1593" spans="1:6" ht="13.8">
      <c r="A1593" s="592" t="s">
        <v>975</v>
      </c>
      <c r="B1593" s="603" t="s">
        <v>976</v>
      </c>
      <c r="C1593" s="567" t="s">
        <v>12</v>
      </c>
      <c r="D1593" s="602"/>
      <c r="E1593" s="224"/>
      <c r="F1593" s="224"/>
    </row>
    <row r="1594" spans="1:6" ht="13.8">
      <c r="A1594" s="592"/>
      <c r="B1594" s="603"/>
      <c r="C1594" s="569" t="s">
        <v>21</v>
      </c>
      <c r="D1594" s="600"/>
      <c r="E1594" s="224"/>
      <c r="F1594" s="224"/>
    </row>
    <row r="1595" spans="1:6" ht="13.8">
      <c r="A1595" s="592"/>
      <c r="B1595" s="603"/>
      <c r="C1595" s="571" t="s">
        <v>9</v>
      </c>
      <c r="D1595" s="600"/>
      <c r="E1595" s="224"/>
      <c r="F1595" s="224"/>
    </row>
    <row r="1596" spans="1:6" ht="13.8">
      <c r="A1596" s="592"/>
      <c r="B1596" s="603"/>
      <c r="C1596" s="571" t="s">
        <v>10</v>
      </c>
      <c r="D1596" s="600"/>
      <c r="E1596" s="224"/>
      <c r="F1596" s="224"/>
    </row>
    <row r="1597" spans="1:6" ht="13.8">
      <c r="A1597" s="592"/>
      <c r="B1597" s="603"/>
      <c r="C1597" s="572" t="s">
        <v>1563</v>
      </c>
      <c r="D1597" s="600"/>
      <c r="E1597" s="224"/>
      <c r="F1597" s="224"/>
    </row>
    <row r="1598" spans="1:6" ht="13.8">
      <c r="A1598" s="592"/>
      <c r="B1598" s="603"/>
      <c r="C1598" s="571" t="s">
        <v>11</v>
      </c>
      <c r="D1598" s="600"/>
      <c r="E1598" s="224"/>
      <c r="F1598" s="224"/>
    </row>
    <row r="1599" spans="1:6" ht="13.8">
      <c r="A1599" s="592"/>
      <c r="B1599" s="603"/>
      <c r="C1599" s="571" t="s">
        <v>22</v>
      </c>
      <c r="D1599" s="600"/>
      <c r="E1599" s="224"/>
      <c r="F1599" s="224"/>
    </row>
    <row r="1600" spans="1:6" ht="13.8">
      <c r="A1600" s="592" t="s">
        <v>977</v>
      </c>
      <c r="B1600" s="603" t="s">
        <v>978</v>
      </c>
      <c r="C1600" s="567" t="s">
        <v>12</v>
      </c>
      <c r="D1600" s="602"/>
      <c r="E1600" s="224"/>
      <c r="F1600" s="224"/>
    </row>
    <row r="1601" spans="1:6" ht="13.8">
      <c r="A1601" s="592"/>
      <c r="B1601" s="603"/>
      <c r="C1601" s="569" t="s">
        <v>21</v>
      </c>
      <c r="D1601" s="600"/>
      <c r="E1601" s="224"/>
      <c r="F1601" s="224"/>
    </row>
    <row r="1602" spans="1:6" ht="13.8">
      <c r="A1602" s="592"/>
      <c r="B1602" s="603"/>
      <c r="C1602" s="571" t="s">
        <v>9</v>
      </c>
      <c r="D1602" s="600"/>
      <c r="E1602" s="224"/>
      <c r="F1602" s="224"/>
    </row>
    <row r="1603" spans="1:6" ht="13.8">
      <c r="A1603" s="592"/>
      <c r="B1603" s="603"/>
      <c r="C1603" s="571" t="s">
        <v>10</v>
      </c>
      <c r="D1603" s="600"/>
      <c r="E1603" s="224"/>
      <c r="F1603" s="224"/>
    </row>
    <row r="1604" spans="1:6" ht="13.8">
      <c r="A1604" s="592"/>
      <c r="B1604" s="603"/>
      <c r="C1604" s="572" t="s">
        <v>1563</v>
      </c>
      <c r="D1604" s="600"/>
      <c r="E1604" s="224"/>
      <c r="F1604" s="224"/>
    </row>
    <row r="1605" spans="1:6" ht="13.8">
      <c r="A1605" s="592"/>
      <c r="B1605" s="603"/>
      <c r="C1605" s="571" t="s">
        <v>11</v>
      </c>
      <c r="D1605" s="600"/>
      <c r="E1605" s="224"/>
      <c r="F1605" s="224"/>
    </row>
    <row r="1606" spans="1:6" ht="13.8">
      <c r="A1606" s="592"/>
      <c r="B1606" s="603"/>
      <c r="C1606" s="571" t="s">
        <v>22</v>
      </c>
      <c r="D1606" s="600"/>
      <c r="E1606" s="224"/>
      <c r="F1606" s="224"/>
    </row>
    <row r="1607" spans="1:6" ht="13.8">
      <c r="A1607" s="592" t="s">
        <v>979</v>
      </c>
      <c r="B1607" s="603" t="s">
        <v>980</v>
      </c>
      <c r="C1607" s="567" t="s">
        <v>12</v>
      </c>
      <c r="D1607" s="602"/>
      <c r="E1607" s="224"/>
      <c r="F1607" s="224"/>
    </row>
    <row r="1608" spans="1:6" ht="13.8">
      <c r="A1608" s="592"/>
      <c r="B1608" s="603"/>
      <c r="C1608" s="569" t="s">
        <v>21</v>
      </c>
      <c r="D1608" s="600"/>
      <c r="E1608" s="224"/>
      <c r="F1608" s="224"/>
    </row>
    <row r="1609" spans="1:6" ht="13.8">
      <c r="A1609" s="592"/>
      <c r="B1609" s="603"/>
      <c r="C1609" s="571" t="s">
        <v>9</v>
      </c>
      <c r="D1609" s="600"/>
      <c r="E1609" s="224"/>
      <c r="F1609" s="224"/>
    </row>
    <row r="1610" spans="1:6" ht="13.8">
      <c r="A1610" s="592"/>
      <c r="B1610" s="603"/>
      <c r="C1610" s="571" t="s">
        <v>10</v>
      </c>
      <c r="D1610" s="600"/>
      <c r="E1610" s="224"/>
      <c r="F1610" s="224"/>
    </row>
    <row r="1611" spans="1:6" ht="13.8">
      <c r="A1611" s="592"/>
      <c r="B1611" s="603"/>
      <c r="C1611" s="572" t="s">
        <v>1563</v>
      </c>
      <c r="D1611" s="600"/>
      <c r="E1611" s="224"/>
      <c r="F1611" s="224"/>
    </row>
    <row r="1612" spans="1:6" ht="13.8">
      <c r="A1612" s="592"/>
      <c r="B1612" s="603"/>
      <c r="C1612" s="571" t="s">
        <v>11</v>
      </c>
      <c r="D1612" s="600"/>
      <c r="E1612" s="224"/>
      <c r="F1612" s="224"/>
    </row>
    <row r="1613" spans="1:6" ht="13.8">
      <c r="A1613" s="592"/>
      <c r="B1613" s="603"/>
      <c r="C1613" s="571" t="s">
        <v>22</v>
      </c>
      <c r="D1613" s="600"/>
      <c r="E1613" s="224"/>
      <c r="F1613" s="224"/>
    </row>
    <row r="1614" spans="1:6" ht="13.8">
      <c r="A1614" s="592" t="s">
        <v>981</v>
      </c>
      <c r="B1614" s="603" t="s">
        <v>982</v>
      </c>
      <c r="C1614" s="567" t="s">
        <v>12</v>
      </c>
      <c r="D1614" s="602"/>
      <c r="E1614" s="224"/>
      <c r="F1614" s="224"/>
    </row>
    <row r="1615" spans="1:6" ht="13.8">
      <c r="A1615" s="592"/>
      <c r="B1615" s="603"/>
      <c r="C1615" s="569" t="s">
        <v>21</v>
      </c>
      <c r="D1615" s="600"/>
      <c r="E1615" s="224"/>
      <c r="F1615" s="224"/>
    </row>
    <row r="1616" spans="1:6" ht="13.8">
      <c r="A1616" s="592"/>
      <c r="B1616" s="603"/>
      <c r="C1616" s="571" t="s">
        <v>9</v>
      </c>
      <c r="D1616" s="600"/>
      <c r="E1616" s="224"/>
      <c r="F1616" s="224"/>
    </row>
    <row r="1617" spans="1:6" ht="13.8">
      <c r="A1617" s="592"/>
      <c r="B1617" s="603"/>
      <c r="C1617" s="571" t="s">
        <v>10</v>
      </c>
      <c r="D1617" s="600"/>
      <c r="E1617" s="224"/>
      <c r="F1617" s="224"/>
    </row>
    <row r="1618" spans="1:6" ht="13.8">
      <c r="A1618" s="592"/>
      <c r="B1618" s="603"/>
      <c r="C1618" s="572" t="s">
        <v>1563</v>
      </c>
      <c r="D1618" s="600"/>
      <c r="E1618" s="224"/>
      <c r="F1618" s="224"/>
    </row>
    <row r="1619" spans="1:6" ht="13.8">
      <c r="A1619" s="592"/>
      <c r="B1619" s="603"/>
      <c r="C1619" s="571" t="s">
        <v>11</v>
      </c>
      <c r="D1619" s="600"/>
      <c r="E1619" s="224"/>
      <c r="F1619" s="224"/>
    </row>
    <row r="1620" spans="1:6" ht="13.8">
      <c r="A1620" s="592"/>
      <c r="B1620" s="603"/>
      <c r="C1620" s="571" t="s">
        <v>22</v>
      </c>
      <c r="D1620" s="600"/>
      <c r="E1620" s="224"/>
      <c r="F1620" s="224"/>
    </row>
    <row r="1621" spans="1:6" ht="13.8">
      <c r="A1621" s="592" t="s">
        <v>983</v>
      </c>
      <c r="B1621" s="603" t="s">
        <v>984</v>
      </c>
      <c r="C1621" s="567" t="s">
        <v>12</v>
      </c>
      <c r="D1621" s="602"/>
      <c r="E1621" s="224"/>
      <c r="F1621" s="224"/>
    </row>
    <row r="1622" spans="1:6" ht="13.8">
      <c r="A1622" s="592"/>
      <c r="B1622" s="603"/>
      <c r="C1622" s="569" t="s">
        <v>21</v>
      </c>
      <c r="D1622" s="600"/>
      <c r="E1622" s="224"/>
      <c r="F1622" s="224"/>
    </row>
    <row r="1623" spans="1:6" ht="13.8">
      <c r="A1623" s="592"/>
      <c r="B1623" s="603"/>
      <c r="C1623" s="571" t="s">
        <v>9</v>
      </c>
      <c r="D1623" s="600"/>
      <c r="E1623" s="224"/>
      <c r="F1623" s="224"/>
    </row>
    <row r="1624" spans="1:6" ht="13.8">
      <c r="A1624" s="592"/>
      <c r="B1624" s="603"/>
      <c r="C1624" s="571" t="s">
        <v>10</v>
      </c>
      <c r="D1624" s="600"/>
      <c r="E1624" s="224"/>
      <c r="F1624" s="224"/>
    </row>
    <row r="1625" spans="1:6" ht="13.8">
      <c r="A1625" s="592"/>
      <c r="B1625" s="603"/>
      <c r="C1625" s="572" t="s">
        <v>1563</v>
      </c>
      <c r="D1625" s="600"/>
      <c r="E1625" s="224"/>
      <c r="F1625" s="224"/>
    </row>
    <row r="1626" spans="1:6" ht="13.8">
      <c r="A1626" s="592"/>
      <c r="B1626" s="603"/>
      <c r="C1626" s="571" t="s">
        <v>11</v>
      </c>
      <c r="D1626" s="600"/>
      <c r="E1626" s="224"/>
      <c r="F1626" s="224"/>
    </row>
    <row r="1627" spans="1:6" ht="13.8">
      <c r="A1627" s="592"/>
      <c r="B1627" s="603"/>
      <c r="C1627" s="571" t="s">
        <v>22</v>
      </c>
      <c r="D1627" s="600"/>
      <c r="E1627" s="224"/>
      <c r="F1627" s="224"/>
    </row>
    <row r="1628" spans="1:6" ht="13.8">
      <c r="A1628" s="592" t="s">
        <v>985</v>
      </c>
      <c r="B1628" s="603" t="s">
        <v>986</v>
      </c>
      <c r="C1628" s="567" t="s">
        <v>12</v>
      </c>
      <c r="D1628" s="602"/>
      <c r="E1628" s="224"/>
      <c r="F1628" s="224"/>
    </row>
    <row r="1629" spans="1:6" ht="13.8">
      <c r="A1629" s="592"/>
      <c r="B1629" s="603"/>
      <c r="C1629" s="569" t="s">
        <v>21</v>
      </c>
      <c r="D1629" s="600"/>
      <c r="E1629" s="224"/>
      <c r="F1629" s="224"/>
    </row>
    <row r="1630" spans="1:6" ht="13.8">
      <c r="A1630" s="592"/>
      <c r="B1630" s="603"/>
      <c r="C1630" s="571" t="s">
        <v>9</v>
      </c>
      <c r="D1630" s="600"/>
      <c r="E1630" s="224"/>
      <c r="F1630" s="224"/>
    </row>
    <row r="1631" spans="1:6" ht="13.8">
      <c r="A1631" s="592"/>
      <c r="B1631" s="603"/>
      <c r="C1631" s="571" t="s">
        <v>10</v>
      </c>
      <c r="D1631" s="600"/>
      <c r="E1631" s="224"/>
      <c r="F1631" s="224"/>
    </row>
    <row r="1632" spans="1:6" ht="13.8">
      <c r="A1632" s="592"/>
      <c r="B1632" s="603"/>
      <c r="C1632" s="572" t="s">
        <v>1563</v>
      </c>
      <c r="D1632" s="600"/>
      <c r="E1632" s="224"/>
      <c r="F1632" s="224"/>
    </row>
    <row r="1633" spans="1:6" ht="13.8">
      <c r="A1633" s="592"/>
      <c r="B1633" s="603"/>
      <c r="C1633" s="571" t="s">
        <v>11</v>
      </c>
      <c r="D1633" s="600"/>
      <c r="E1633" s="224"/>
      <c r="F1633" s="224"/>
    </row>
    <row r="1634" spans="1:6" ht="13.8">
      <c r="A1634" s="592"/>
      <c r="B1634" s="603"/>
      <c r="C1634" s="571" t="s">
        <v>22</v>
      </c>
      <c r="D1634" s="600"/>
      <c r="E1634" s="224"/>
      <c r="F1634" s="224"/>
    </row>
    <row r="1635" spans="1:6" ht="13.8">
      <c r="A1635" s="592" t="s">
        <v>987</v>
      </c>
      <c r="B1635" s="604" t="s">
        <v>663</v>
      </c>
      <c r="C1635" s="567" t="s">
        <v>12</v>
      </c>
      <c r="D1635" s="602"/>
      <c r="E1635" s="224"/>
      <c r="F1635" s="224"/>
    </row>
    <row r="1636" spans="1:6" ht="13.8">
      <c r="A1636" s="592"/>
      <c r="B1636" s="604"/>
      <c r="C1636" s="569" t="s">
        <v>21</v>
      </c>
      <c r="D1636" s="600"/>
      <c r="E1636" s="224"/>
      <c r="F1636" s="224"/>
    </row>
    <row r="1637" spans="1:6" ht="13.8">
      <c r="A1637" s="592"/>
      <c r="B1637" s="604"/>
      <c r="C1637" s="571" t="s">
        <v>9</v>
      </c>
      <c r="D1637" s="600"/>
      <c r="E1637" s="224"/>
      <c r="F1637" s="224"/>
    </row>
    <row r="1638" spans="1:6" ht="13.8">
      <c r="A1638" s="592"/>
      <c r="B1638" s="604"/>
      <c r="C1638" s="571" t="s">
        <v>10</v>
      </c>
      <c r="D1638" s="600"/>
      <c r="E1638" s="224"/>
      <c r="F1638" s="224"/>
    </row>
    <row r="1639" spans="1:6" ht="13.8">
      <c r="A1639" s="592"/>
      <c r="B1639" s="604"/>
      <c r="C1639" s="572" t="s">
        <v>1563</v>
      </c>
      <c r="D1639" s="600"/>
      <c r="E1639" s="224"/>
      <c r="F1639" s="224"/>
    </row>
    <row r="1640" spans="1:6" ht="13.8">
      <c r="A1640" s="592"/>
      <c r="B1640" s="604"/>
      <c r="C1640" s="571" t="s">
        <v>11</v>
      </c>
      <c r="D1640" s="600"/>
      <c r="E1640" s="224"/>
      <c r="F1640" s="224"/>
    </row>
    <row r="1641" spans="1:6" ht="13.8">
      <c r="A1641" s="592"/>
      <c r="B1641" s="604"/>
      <c r="C1641" s="571" t="s">
        <v>22</v>
      </c>
      <c r="D1641" s="600"/>
      <c r="E1641" s="224"/>
      <c r="F1641" s="224"/>
    </row>
    <row r="1642" spans="1:6" ht="13.8">
      <c r="A1642" s="592" t="s">
        <v>988</v>
      </c>
      <c r="B1642" s="603" t="s">
        <v>989</v>
      </c>
      <c r="C1642" s="567" t="s">
        <v>12</v>
      </c>
      <c r="D1642" s="602"/>
      <c r="E1642" s="224"/>
      <c r="F1642" s="224"/>
    </row>
    <row r="1643" spans="1:6" ht="13.8">
      <c r="A1643" s="592"/>
      <c r="B1643" s="603"/>
      <c r="C1643" s="569" t="s">
        <v>21</v>
      </c>
      <c r="D1643" s="600"/>
      <c r="E1643" s="224"/>
      <c r="F1643" s="224"/>
    </row>
    <row r="1644" spans="1:6" ht="13.8">
      <c r="A1644" s="592"/>
      <c r="B1644" s="603"/>
      <c r="C1644" s="571" t="s">
        <v>9</v>
      </c>
      <c r="D1644" s="600"/>
      <c r="E1644" s="224"/>
      <c r="F1644" s="224"/>
    </row>
    <row r="1645" spans="1:6" ht="13.8">
      <c r="A1645" s="592"/>
      <c r="B1645" s="603"/>
      <c r="C1645" s="571" t="s">
        <v>10</v>
      </c>
      <c r="D1645" s="600"/>
      <c r="E1645" s="224"/>
      <c r="F1645" s="224"/>
    </row>
    <row r="1646" spans="1:6" ht="13.8">
      <c r="A1646" s="592"/>
      <c r="B1646" s="603"/>
      <c r="C1646" s="572" t="s">
        <v>1563</v>
      </c>
      <c r="D1646" s="600"/>
      <c r="E1646" s="224"/>
      <c r="F1646" s="224"/>
    </row>
    <row r="1647" spans="1:6" ht="13.8">
      <c r="A1647" s="592"/>
      <c r="B1647" s="603"/>
      <c r="C1647" s="571" t="s">
        <v>11</v>
      </c>
      <c r="D1647" s="600"/>
      <c r="E1647" s="224"/>
      <c r="F1647" s="224"/>
    </row>
    <row r="1648" spans="1:6" ht="13.8">
      <c r="A1648" s="592"/>
      <c r="B1648" s="603"/>
      <c r="C1648" s="571" t="s">
        <v>22</v>
      </c>
      <c r="D1648" s="600"/>
      <c r="E1648" s="224"/>
      <c r="F1648" s="224"/>
    </row>
    <row r="1649" spans="1:6" ht="13.8">
      <c r="A1649" s="592" t="s">
        <v>990</v>
      </c>
      <c r="B1649" s="603" t="s">
        <v>991</v>
      </c>
      <c r="C1649" s="567" t="s">
        <v>12</v>
      </c>
      <c r="D1649" s="602"/>
      <c r="E1649" s="224"/>
      <c r="F1649" s="224"/>
    </row>
    <row r="1650" spans="1:6" ht="13.8">
      <c r="A1650" s="592"/>
      <c r="B1650" s="603"/>
      <c r="C1650" s="569" t="s">
        <v>21</v>
      </c>
      <c r="D1650" s="600"/>
      <c r="E1650" s="224"/>
      <c r="F1650" s="224"/>
    </row>
    <row r="1651" spans="1:6" ht="13.8">
      <c r="A1651" s="592"/>
      <c r="B1651" s="603"/>
      <c r="C1651" s="571" t="s">
        <v>9</v>
      </c>
      <c r="D1651" s="600"/>
      <c r="E1651" s="224"/>
      <c r="F1651" s="224"/>
    </row>
    <row r="1652" spans="1:6" ht="13.8">
      <c r="A1652" s="592"/>
      <c r="B1652" s="603"/>
      <c r="C1652" s="571" t="s">
        <v>10</v>
      </c>
      <c r="D1652" s="600"/>
      <c r="E1652" s="224"/>
      <c r="F1652" s="224"/>
    </row>
    <row r="1653" spans="1:6" ht="13.8">
      <c r="A1653" s="592"/>
      <c r="B1653" s="603"/>
      <c r="C1653" s="572" t="s">
        <v>1563</v>
      </c>
      <c r="D1653" s="600"/>
      <c r="E1653" s="224"/>
      <c r="F1653" s="224"/>
    </row>
    <row r="1654" spans="1:6" ht="13.8">
      <c r="A1654" s="592"/>
      <c r="B1654" s="603"/>
      <c r="C1654" s="571" t="s">
        <v>11</v>
      </c>
      <c r="D1654" s="600"/>
      <c r="E1654" s="224"/>
      <c r="F1654" s="224"/>
    </row>
    <row r="1655" spans="1:6" ht="13.8">
      <c r="A1655" s="592" t="s">
        <v>992</v>
      </c>
      <c r="B1655" s="603" t="s">
        <v>993</v>
      </c>
      <c r="C1655" s="606" t="s">
        <v>22</v>
      </c>
      <c r="D1655" s="602"/>
      <c r="E1655" s="224"/>
      <c r="F1655" s="224"/>
    </row>
    <row r="1656" spans="1:6" ht="13.8">
      <c r="A1656" s="592"/>
      <c r="B1656" s="603"/>
      <c r="C1656" s="572" t="s">
        <v>12</v>
      </c>
      <c r="D1656" s="600"/>
      <c r="E1656" s="224"/>
      <c r="F1656" s="224"/>
    </row>
    <row r="1657" spans="1:6" ht="13.8">
      <c r="A1657" s="592"/>
      <c r="B1657" s="603"/>
      <c r="C1657" s="569" t="s">
        <v>21</v>
      </c>
      <c r="D1657" s="600"/>
      <c r="E1657" s="224"/>
      <c r="F1657" s="224"/>
    </row>
    <row r="1658" spans="1:6" ht="13.8">
      <c r="A1658" s="592"/>
      <c r="B1658" s="603"/>
      <c r="C1658" s="571" t="s">
        <v>9</v>
      </c>
      <c r="D1658" s="600"/>
      <c r="E1658" s="224"/>
      <c r="F1658" s="224"/>
    </row>
    <row r="1659" spans="1:6" ht="13.8">
      <c r="A1659" s="592"/>
      <c r="B1659" s="603"/>
      <c r="C1659" s="571" t="s">
        <v>10</v>
      </c>
      <c r="D1659" s="600"/>
      <c r="E1659" s="224"/>
      <c r="F1659" s="224"/>
    </row>
    <row r="1660" spans="1:6" ht="13.8">
      <c r="A1660" s="592"/>
      <c r="B1660" s="603"/>
      <c r="C1660" s="572" t="s">
        <v>1563</v>
      </c>
      <c r="D1660" s="600"/>
      <c r="E1660" s="224"/>
      <c r="F1660" s="224"/>
    </row>
    <row r="1661" spans="1:6" ht="13.8">
      <c r="A1661" s="592"/>
      <c r="B1661" s="603"/>
      <c r="C1661" s="571" t="s">
        <v>11</v>
      </c>
      <c r="D1661" s="600"/>
      <c r="E1661" s="224"/>
      <c r="F1661" s="224"/>
    </row>
    <row r="1662" spans="1:6" ht="13.8">
      <c r="A1662" s="592"/>
      <c r="B1662" s="603"/>
      <c r="C1662" s="571" t="s">
        <v>22</v>
      </c>
      <c r="D1662" s="600"/>
      <c r="E1662" s="224"/>
      <c r="F1662" s="224"/>
    </row>
    <row r="1663" spans="1:6" ht="13.8">
      <c r="A1663" s="592" t="s">
        <v>994</v>
      </c>
      <c r="B1663" s="603" t="s">
        <v>995</v>
      </c>
      <c r="C1663" s="567" t="s">
        <v>12</v>
      </c>
      <c r="D1663" s="602"/>
      <c r="E1663" s="224"/>
      <c r="F1663" s="224"/>
    </row>
    <row r="1664" spans="1:6" ht="13.8">
      <c r="A1664" s="592"/>
      <c r="B1664" s="603"/>
      <c r="C1664" s="569" t="s">
        <v>21</v>
      </c>
      <c r="D1664" s="600"/>
      <c r="E1664" s="224"/>
      <c r="F1664" s="224"/>
    </row>
    <row r="1665" spans="1:6" ht="13.8">
      <c r="A1665" s="592"/>
      <c r="B1665" s="603"/>
      <c r="C1665" s="571" t="s">
        <v>9</v>
      </c>
      <c r="D1665" s="600"/>
      <c r="E1665" s="224"/>
      <c r="F1665" s="224"/>
    </row>
    <row r="1666" spans="1:6" ht="13.8">
      <c r="A1666" s="592"/>
      <c r="B1666" s="603"/>
      <c r="C1666" s="571" t="s">
        <v>10</v>
      </c>
      <c r="D1666" s="600"/>
      <c r="E1666" s="224"/>
      <c r="F1666" s="224"/>
    </row>
    <row r="1667" spans="1:6" ht="13.8">
      <c r="A1667" s="592"/>
      <c r="B1667" s="603"/>
      <c r="C1667" s="572" t="s">
        <v>1563</v>
      </c>
      <c r="D1667" s="600"/>
      <c r="E1667" s="224"/>
      <c r="F1667" s="224"/>
    </row>
    <row r="1668" spans="1:6" ht="13.8">
      <c r="A1668" s="592"/>
      <c r="B1668" s="603"/>
      <c r="C1668" s="571" t="s">
        <v>11</v>
      </c>
      <c r="D1668" s="600"/>
      <c r="E1668" s="224"/>
      <c r="F1668" s="224"/>
    </row>
    <row r="1669" spans="1:6" ht="13.8">
      <c r="A1669" s="592"/>
      <c r="B1669" s="603"/>
      <c r="C1669" s="571" t="s">
        <v>22</v>
      </c>
      <c r="D1669" s="600"/>
      <c r="E1669" s="224"/>
      <c r="F1669" s="224"/>
    </row>
    <row r="1670" spans="1:6" ht="13.8">
      <c r="A1670" s="592" t="s">
        <v>996</v>
      </c>
      <c r="B1670" s="603" t="s">
        <v>997</v>
      </c>
      <c r="C1670" s="567" t="s">
        <v>12</v>
      </c>
      <c r="D1670" s="602"/>
      <c r="E1670" s="224"/>
      <c r="F1670" s="224"/>
    </row>
    <row r="1671" spans="1:6" ht="13.8">
      <c r="A1671" s="592"/>
      <c r="B1671" s="603"/>
      <c r="C1671" s="569" t="s">
        <v>21</v>
      </c>
      <c r="D1671" s="600"/>
      <c r="E1671" s="224"/>
      <c r="F1671" s="224"/>
    </row>
    <row r="1672" spans="1:6" ht="13.8">
      <c r="A1672" s="592"/>
      <c r="B1672" s="603"/>
      <c r="C1672" s="571" t="s">
        <v>9</v>
      </c>
      <c r="D1672" s="600"/>
      <c r="E1672" s="224"/>
      <c r="F1672" s="224"/>
    </row>
    <row r="1673" spans="1:6" ht="13.8">
      <c r="A1673" s="592"/>
      <c r="B1673" s="603"/>
      <c r="C1673" s="571" t="s">
        <v>10</v>
      </c>
      <c r="D1673" s="600"/>
      <c r="E1673" s="224"/>
      <c r="F1673" s="224"/>
    </row>
    <row r="1674" spans="1:6" ht="13.8">
      <c r="A1674" s="592"/>
      <c r="B1674" s="603"/>
      <c r="C1674" s="572" t="s">
        <v>1563</v>
      </c>
      <c r="D1674" s="600"/>
      <c r="E1674" s="224"/>
      <c r="F1674" s="224"/>
    </row>
    <row r="1675" spans="1:6" ht="13.8">
      <c r="A1675" s="592"/>
      <c r="B1675" s="603"/>
      <c r="C1675" s="571" t="s">
        <v>11</v>
      </c>
      <c r="D1675" s="600"/>
      <c r="E1675" s="224"/>
      <c r="F1675" s="224"/>
    </row>
    <row r="1676" spans="1:6" ht="13.8">
      <c r="A1676" s="592"/>
      <c r="B1676" s="603"/>
      <c r="C1676" s="571" t="s">
        <v>22</v>
      </c>
      <c r="D1676" s="600"/>
      <c r="E1676" s="224"/>
      <c r="F1676" s="224"/>
    </row>
    <row r="1677" spans="1:6" ht="13.8">
      <c r="A1677" s="592" t="s">
        <v>998</v>
      </c>
      <c r="B1677" s="603" t="s">
        <v>999</v>
      </c>
      <c r="C1677" s="567" t="s">
        <v>12</v>
      </c>
      <c r="D1677" s="602"/>
      <c r="E1677" s="224"/>
      <c r="F1677" s="224"/>
    </row>
    <row r="1678" spans="1:6" ht="13.8">
      <c r="A1678" s="592"/>
      <c r="B1678" s="603"/>
      <c r="C1678" s="569" t="s">
        <v>21</v>
      </c>
      <c r="D1678" s="600"/>
      <c r="E1678" s="224"/>
      <c r="F1678" s="224"/>
    </row>
    <row r="1679" spans="1:6" ht="13.8">
      <c r="A1679" s="592"/>
      <c r="B1679" s="603"/>
      <c r="C1679" s="571" t="s">
        <v>9</v>
      </c>
      <c r="D1679" s="600"/>
      <c r="E1679" s="224"/>
      <c r="F1679" s="224"/>
    </row>
    <row r="1680" spans="1:6" ht="13.8">
      <c r="A1680" s="592"/>
      <c r="B1680" s="603"/>
      <c r="C1680" s="571" t="s">
        <v>10</v>
      </c>
      <c r="D1680" s="600"/>
      <c r="E1680" s="224"/>
      <c r="F1680" s="224"/>
    </row>
    <row r="1681" spans="1:6" ht="13.8">
      <c r="A1681" s="592"/>
      <c r="B1681" s="603"/>
      <c r="C1681" s="572" t="s">
        <v>1563</v>
      </c>
      <c r="D1681" s="600"/>
      <c r="E1681" s="224"/>
      <c r="F1681" s="224"/>
    </row>
    <row r="1682" spans="1:6" ht="13.8">
      <c r="A1682" s="592"/>
      <c r="B1682" s="603"/>
      <c r="C1682" s="571" t="s">
        <v>11</v>
      </c>
      <c r="D1682" s="600"/>
      <c r="E1682" s="224"/>
      <c r="F1682" s="224"/>
    </row>
    <row r="1683" spans="1:6" ht="13.8">
      <c r="A1683" s="592"/>
      <c r="B1683" s="603"/>
      <c r="C1683" s="571" t="s">
        <v>22</v>
      </c>
      <c r="D1683" s="600"/>
      <c r="E1683" s="224"/>
      <c r="F1683" s="224"/>
    </row>
    <row r="1684" spans="1:6" ht="13.8">
      <c r="A1684" s="592" t="s">
        <v>1000</v>
      </c>
      <c r="B1684" s="603" t="s">
        <v>1001</v>
      </c>
      <c r="C1684" s="567" t="s">
        <v>12</v>
      </c>
      <c r="D1684" s="602"/>
      <c r="E1684" s="224"/>
      <c r="F1684" s="224"/>
    </row>
    <row r="1685" spans="1:6" ht="13.8">
      <c r="A1685" s="592"/>
      <c r="B1685" s="603"/>
      <c r="C1685" s="569" t="s">
        <v>21</v>
      </c>
      <c r="D1685" s="600"/>
      <c r="E1685" s="224"/>
      <c r="F1685" s="224"/>
    </row>
    <row r="1686" spans="1:6" ht="13.8">
      <c r="A1686" s="592"/>
      <c r="B1686" s="603"/>
      <c r="C1686" s="571" t="s">
        <v>9</v>
      </c>
      <c r="D1686" s="600"/>
      <c r="E1686" s="224"/>
      <c r="F1686" s="224"/>
    </row>
    <row r="1687" spans="1:6" ht="13.8">
      <c r="A1687" s="592"/>
      <c r="B1687" s="603"/>
      <c r="C1687" s="571" t="s">
        <v>10</v>
      </c>
      <c r="D1687" s="600"/>
      <c r="E1687" s="224"/>
      <c r="F1687" s="224"/>
    </row>
    <row r="1688" spans="1:6" ht="13.8">
      <c r="A1688" s="592"/>
      <c r="B1688" s="603"/>
      <c r="C1688" s="572" t="s">
        <v>1563</v>
      </c>
      <c r="D1688" s="600"/>
      <c r="E1688" s="224"/>
      <c r="F1688" s="224"/>
    </row>
    <row r="1689" spans="1:6" ht="13.8">
      <c r="A1689" s="592"/>
      <c r="B1689" s="603"/>
      <c r="C1689" s="571" t="s">
        <v>11</v>
      </c>
      <c r="D1689" s="600"/>
      <c r="E1689" s="224"/>
      <c r="F1689" s="224"/>
    </row>
    <row r="1690" spans="1:6" ht="13.8">
      <c r="A1690" s="592"/>
      <c r="B1690" s="603"/>
      <c r="C1690" s="571" t="s">
        <v>22</v>
      </c>
      <c r="D1690" s="600"/>
      <c r="E1690" s="224"/>
      <c r="F1690" s="224"/>
    </row>
    <row r="1691" spans="1:6" ht="13.8">
      <c r="A1691" s="592" t="s">
        <v>1002</v>
      </c>
      <c r="B1691" s="603" t="s">
        <v>1003</v>
      </c>
      <c r="C1691" s="567" t="s">
        <v>12</v>
      </c>
      <c r="D1691" s="602"/>
      <c r="E1691" s="224"/>
      <c r="F1691" s="224"/>
    </row>
    <row r="1692" spans="1:6" ht="13.8">
      <c r="A1692" s="592"/>
      <c r="B1692" s="603"/>
      <c r="C1692" s="569" t="s">
        <v>21</v>
      </c>
      <c r="D1692" s="600"/>
      <c r="E1692" s="224"/>
      <c r="F1692" s="224"/>
    </row>
    <row r="1693" spans="1:6" ht="13.8">
      <c r="A1693" s="592"/>
      <c r="B1693" s="603"/>
      <c r="C1693" s="571" t="s">
        <v>9</v>
      </c>
      <c r="D1693" s="600"/>
      <c r="E1693" s="224"/>
      <c r="F1693" s="224"/>
    </row>
    <row r="1694" spans="1:6" ht="13.8">
      <c r="A1694" s="592"/>
      <c r="B1694" s="603"/>
      <c r="C1694" s="571" t="s">
        <v>10</v>
      </c>
      <c r="D1694" s="600"/>
      <c r="E1694" s="224"/>
      <c r="F1694" s="224"/>
    </row>
    <row r="1695" spans="1:6" ht="13.8">
      <c r="A1695" s="592"/>
      <c r="B1695" s="603"/>
      <c r="C1695" s="572" t="s">
        <v>1563</v>
      </c>
      <c r="D1695" s="600"/>
      <c r="E1695" s="224"/>
      <c r="F1695" s="224"/>
    </row>
    <row r="1696" spans="1:6" ht="13.8">
      <c r="A1696" s="592"/>
      <c r="B1696" s="603"/>
      <c r="C1696" s="571" t="s">
        <v>11</v>
      </c>
      <c r="D1696" s="600"/>
      <c r="E1696" s="224"/>
      <c r="F1696" s="224"/>
    </row>
    <row r="1697" spans="1:6" ht="13.8">
      <c r="A1697" s="592"/>
      <c r="B1697" s="603"/>
      <c r="C1697" s="571" t="s">
        <v>22</v>
      </c>
      <c r="D1697" s="600"/>
      <c r="E1697" s="224"/>
      <c r="F1697" s="224"/>
    </row>
    <row r="1698" spans="1:6" ht="13.8">
      <c r="A1698" s="592" t="s">
        <v>1004</v>
      </c>
      <c r="B1698" s="603" t="s">
        <v>1005</v>
      </c>
      <c r="C1698" s="567" t="s">
        <v>12</v>
      </c>
      <c r="D1698" s="602"/>
      <c r="E1698" s="224"/>
      <c r="F1698" s="224"/>
    </row>
    <row r="1699" spans="1:6" ht="13.8">
      <c r="A1699" s="592"/>
      <c r="B1699" s="603"/>
      <c r="C1699" s="569" t="s">
        <v>21</v>
      </c>
      <c r="D1699" s="600"/>
      <c r="E1699" s="224"/>
      <c r="F1699" s="224"/>
    </row>
    <row r="1700" spans="1:6" ht="13.8">
      <c r="A1700" s="592"/>
      <c r="B1700" s="603"/>
      <c r="C1700" s="571" t="s">
        <v>9</v>
      </c>
      <c r="D1700" s="600"/>
      <c r="E1700" s="224"/>
      <c r="F1700" s="224"/>
    </row>
    <row r="1701" spans="1:6" ht="13.8">
      <c r="A1701" s="592"/>
      <c r="B1701" s="603"/>
      <c r="C1701" s="571" t="s">
        <v>10</v>
      </c>
      <c r="D1701" s="600"/>
      <c r="E1701" s="224"/>
      <c r="F1701" s="224"/>
    </row>
    <row r="1702" spans="1:6" ht="13.8">
      <c r="A1702" s="592"/>
      <c r="B1702" s="603"/>
      <c r="C1702" s="572" t="s">
        <v>1563</v>
      </c>
      <c r="D1702" s="600"/>
      <c r="E1702" s="224"/>
      <c r="F1702" s="224"/>
    </row>
    <row r="1703" spans="1:6" ht="13.8">
      <c r="A1703" s="592"/>
      <c r="B1703" s="603"/>
      <c r="C1703" s="571" t="s">
        <v>11</v>
      </c>
      <c r="D1703" s="600"/>
      <c r="E1703" s="224"/>
      <c r="F1703" s="224"/>
    </row>
    <row r="1704" spans="1:6" ht="13.8">
      <c r="A1704" s="592"/>
      <c r="B1704" s="603"/>
      <c r="C1704" s="571" t="s">
        <v>22</v>
      </c>
      <c r="D1704" s="600"/>
      <c r="E1704" s="224"/>
      <c r="F1704" s="224"/>
    </row>
    <row r="1705" spans="1:6" ht="13.8">
      <c r="A1705" s="592" t="s">
        <v>1006</v>
      </c>
      <c r="B1705" s="603" t="s">
        <v>1007</v>
      </c>
      <c r="C1705" s="567" t="s">
        <v>12</v>
      </c>
      <c r="D1705" s="602"/>
      <c r="E1705" s="224"/>
      <c r="F1705" s="224"/>
    </row>
    <row r="1706" spans="1:6" ht="13.8">
      <c r="A1706" s="592"/>
      <c r="B1706" s="603"/>
      <c r="C1706" s="569" t="s">
        <v>21</v>
      </c>
      <c r="D1706" s="600"/>
      <c r="E1706" s="224"/>
      <c r="F1706" s="224"/>
    </row>
    <row r="1707" spans="1:6" ht="13.8">
      <c r="A1707" s="592"/>
      <c r="B1707" s="603"/>
      <c r="C1707" s="571" t="s">
        <v>9</v>
      </c>
      <c r="D1707" s="600"/>
      <c r="E1707" s="224"/>
      <c r="F1707" s="224"/>
    </row>
    <row r="1708" spans="1:6" ht="13.8">
      <c r="A1708" s="592"/>
      <c r="B1708" s="603"/>
      <c r="C1708" s="571" t="s">
        <v>10</v>
      </c>
      <c r="D1708" s="600"/>
      <c r="E1708" s="224"/>
      <c r="F1708" s="224"/>
    </row>
    <row r="1709" spans="1:6" ht="13.8">
      <c r="A1709" s="592"/>
      <c r="B1709" s="603"/>
      <c r="C1709" s="572" t="s">
        <v>1563</v>
      </c>
      <c r="D1709" s="600"/>
      <c r="E1709" s="224"/>
      <c r="F1709" s="224"/>
    </row>
    <row r="1710" spans="1:6" ht="13.8">
      <c r="A1710" s="592"/>
      <c r="B1710" s="603"/>
      <c r="C1710" s="571" t="s">
        <v>11</v>
      </c>
      <c r="D1710" s="600"/>
      <c r="E1710" s="224"/>
      <c r="F1710" s="224"/>
    </row>
    <row r="1711" spans="1:6" ht="13.8">
      <c r="A1711" s="592"/>
      <c r="B1711" s="603"/>
      <c r="C1711" s="571" t="s">
        <v>22</v>
      </c>
      <c r="D1711" s="600"/>
      <c r="E1711" s="224"/>
      <c r="F1711" s="224"/>
    </row>
    <row r="1712" spans="1:6" ht="13.8">
      <c r="A1712" s="592" t="s">
        <v>1008</v>
      </c>
      <c r="B1712" s="603" t="s">
        <v>1009</v>
      </c>
      <c r="C1712" s="567" t="s">
        <v>12</v>
      </c>
      <c r="D1712" s="602"/>
      <c r="E1712" s="224"/>
      <c r="F1712" s="224"/>
    </row>
    <row r="1713" spans="1:6" ht="13.8">
      <c r="A1713" s="592"/>
      <c r="B1713" s="603"/>
      <c r="C1713" s="569" t="s">
        <v>21</v>
      </c>
      <c r="D1713" s="600"/>
      <c r="E1713" s="224"/>
      <c r="F1713" s="224"/>
    </row>
    <row r="1714" spans="1:6" ht="13.8">
      <c r="A1714" s="592"/>
      <c r="B1714" s="603"/>
      <c r="C1714" s="571" t="s">
        <v>9</v>
      </c>
      <c r="D1714" s="600"/>
      <c r="E1714" s="224"/>
      <c r="F1714" s="224"/>
    </row>
    <row r="1715" spans="1:6" ht="13.8">
      <c r="A1715" s="592"/>
      <c r="B1715" s="603"/>
      <c r="C1715" s="571" t="s">
        <v>10</v>
      </c>
      <c r="D1715" s="600"/>
      <c r="E1715" s="224"/>
      <c r="F1715" s="224"/>
    </row>
    <row r="1716" spans="1:6" ht="13.8">
      <c r="A1716" s="592"/>
      <c r="B1716" s="603"/>
      <c r="C1716" s="572" t="s">
        <v>1563</v>
      </c>
      <c r="D1716" s="600"/>
      <c r="E1716" s="224"/>
      <c r="F1716" s="224"/>
    </row>
    <row r="1717" spans="1:6" ht="13.8">
      <c r="A1717" s="592"/>
      <c r="B1717" s="603"/>
      <c r="C1717" s="571" t="s">
        <v>11</v>
      </c>
      <c r="D1717" s="600"/>
      <c r="E1717" s="224"/>
      <c r="F1717" s="224"/>
    </row>
    <row r="1718" spans="1:6" ht="13.8">
      <c r="A1718" s="592"/>
      <c r="B1718" s="603"/>
      <c r="C1718" s="571" t="s">
        <v>22</v>
      </c>
      <c r="D1718" s="600"/>
      <c r="E1718" s="224"/>
      <c r="F1718" s="224"/>
    </row>
    <row r="1719" spans="1:6" ht="13.8">
      <c r="A1719" s="592" t="s">
        <v>1010</v>
      </c>
      <c r="B1719" s="603" t="s">
        <v>1011</v>
      </c>
      <c r="C1719" s="567" t="s">
        <v>12</v>
      </c>
      <c r="D1719" s="602"/>
      <c r="E1719" s="224"/>
      <c r="F1719" s="224"/>
    </row>
    <row r="1720" spans="1:6" ht="13.8">
      <c r="A1720" s="592"/>
      <c r="B1720" s="603"/>
      <c r="C1720" s="569" t="s">
        <v>21</v>
      </c>
      <c r="D1720" s="600"/>
      <c r="E1720" s="224"/>
      <c r="F1720" s="224"/>
    </row>
    <row r="1721" spans="1:6" ht="13.8">
      <c r="A1721" s="592"/>
      <c r="B1721" s="603"/>
      <c r="C1721" s="571" t="s">
        <v>9</v>
      </c>
      <c r="D1721" s="600"/>
      <c r="E1721" s="224"/>
      <c r="F1721" s="224"/>
    </row>
    <row r="1722" spans="1:6" ht="13.8">
      <c r="A1722" s="592"/>
      <c r="B1722" s="603"/>
      <c r="C1722" s="571" t="s">
        <v>10</v>
      </c>
      <c r="D1722" s="600"/>
      <c r="E1722" s="224"/>
      <c r="F1722" s="224"/>
    </row>
    <row r="1723" spans="1:6" ht="13.8">
      <c r="A1723" s="592"/>
      <c r="B1723" s="603"/>
      <c r="C1723" s="572" t="s">
        <v>1563</v>
      </c>
      <c r="D1723" s="600"/>
      <c r="E1723" s="224"/>
      <c r="F1723" s="224"/>
    </row>
    <row r="1724" spans="1:6" ht="13.8">
      <c r="A1724" s="592"/>
      <c r="B1724" s="603"/>
      <c r="C1724" s="571" t="s">
        <v>11</v>
      </c>
      <c r="D1724" s="600"/>
      <c r="E1724" s="224"/>
      <c r="F1724" s="224"/>
    </row>
    <row r="1725" spans="1:6" ht="13.8">
      <c r="A1725" s="592"/>
      <c r="B1725" s="603"/>
      <c r="C1725" s="571" t="s">
        <v>22</v>
      </c>
      <c r="D1725" s="600"/>
      <c r="E1725" s="600"/>
      <c r="F1725" s="600"/>
    </row>
    <row r="1726" spans="1:6" ht="13.8">
      <c r="A1726" s="592" t="s">
        <v>242</v>
      </c>
      <c r="B1726" s="603" t="s">
        <v>1012</v>
      </c>
      <c r="C1726" s="567" t="s">
        <v>12</v>
      </c>
      <c r="D1726" s="555">
        <f>D1728+D1729</f>
        <v>1748.4</v>
      </c>
      <c r="E1726" s="555">
        <f>E1728+E1729</f>
        <v>1748.4</v>
      </c>
      <c r="F1726" s="555">
        <f>F1728+F1729</f>
        <v>1748.4</v>
      </c>
    </row>
    <row r="1727" spans="1:6" ht="13.8">
      <c r="A1727" s="592"/>
      <c r="B1727" s="603"/>
      <c r="C1727" s="569" t="s">
        <v>21</v>
      </c>
      <c r="D1727" s="600"/>
      <c r="E1727" s="600"/>
      <c r="F1727" s="600"/>
    </row>
    <row r="1728" spans="1:6" ht="13.8">
      <c r="A1728" s="592"/>
      <c r="B1728" s="603"/>
      <c r="C1728" s="571" t="s">
        <v>9</v>
      </c>
      <c r="D1728" s="577">
        <v>145.69999999999999</v>
      </c>
      <c r="E1728" s="577">
        <v>145.69999999999999</v>
      </c>
      <c r="F1728" s="577">
        <v>145.69999999999999</v>
      </c>
    </row>
    <row r="1729" spans="1:6" ht="15.6">
      <c r="A1729" s="592"/>
      <c r="B1729" s="603"/>
      <c r="C1729" s="571" t="s">
        <v>10</v>
      </c>
      <c r="D1729" s="607">
        <v>1602.7</v>
      </c>
      <c r="E1729" s="607">
        <v>1602.7</v>
      </c>
      <c r="F1729" s="607">
        <v>1602.7</v>
      </c>
    </row>
    <row r="1730" spans="1:6" ht="13.8">
      <c r="A1730" s="592"/>
      <c r="B1730" s="603"/>
      <c r="C1730" s="572" t="s">
        <v>1563</v>
      </c>
      <c r="D1730" s="600"/>
      <c r="E1730" s="224"/>
      <c r="F1730" s="224"/>
    </row>
    <row r="1731" spans="1:6" ht="13.8">
      <c r="A1731" s="592"/>
      <c r="B1731" s="603"/>
      <c r="C1731" s="571" t="s">
        <v>11</v>
      </c>
      <c r="D1731" s="600"/>
      <c r="E1731" s="224"/>
      <c r="F1731" s="224"/>
    </row>
    <row r="1732" spans="1:6" ht="13.8">
      <c r="A1732" s="592"/>
      <c r="B1732" s="603"/>
      <c r="C1732" s="571" t="s">
        <v>22</v>
      </c>
      <c r="D1732" s="600"/>
      <c r="E1732" s="224"/>
      <c r="F1732" s="224"/>
    </row>
    <row r="1733" spans="1:6" ht="13.8">
      <c r="A1733" s="592" t="s">
        <v>243</v>
      </c>
      <c r="B1733" s="605" t="s">
        <v>1014</v>
      </c>
      <c r="C1733" s="567" t="s">
        <v>12</v>
      </c>
      <c r="D1733" s="602"/>
      <c r="E1733" s="224"/>
      <c r="F1733" s="224"/>
    </row>
    <row r="1734" spans="1:6" ht="13.8">
      <c r="A1734" s="592"/>
      <c r="B1734" s="605"/>
      <c r="C1734" s="569" t="s">
        <v>21</v>
      </c>
      <c r="D1734" s="600"/>
      <c r="E1734" s="224"/>
      <c r="F1734" s="224"/>
    </row>
    <row r="1735" spans="1:6" ht="13.8">
      <c r="A1735" s="592"/>
      <c r="B1735" s="605"/>
      <c r="C1735" s="571" t="s">
        <v>9</v>
      </c>
      <c r="D1735" s="600"/>
      <c r="E1735" s="224"/>
      <c r="F1735" s="224"/>
    </row>
    <row r="1736" spans="1:6" ht="13.8">
      <c r="A1736" s="592"/>
      <c r="B1736" s="605"/>
      <c r="C1736" s="571" t="s">
        <v>10</v>
      </c>
      <c r="D1736" s="600"/>
      <c r="E1736" s="224"/>
      <c r="F1736" s="224"/>
    </row>
    <row r="1737" spans="1:6" ht="13.8">
      <c r="A1737" s="592"/>
      <c r="B1737" s="605"/>
      <c r="C1737" s="572" t="s">
        <v>1563</v>
      </c>
      <c r="D1737" s="600"/>
      <c r="E1737" s="224"/>
      <c r="F1737" s="224"/>
    </row>
    <row r="1738" spans="1:6" ht="13.8">
      <c r="A1738" s="592"/>
      <c r="B1738" s="605"/>
      <c r="C1738" s="571" t="s">
        <v>11</v>
      </c>
      <c r="D1738" s="600"/>
      <c r="E1738" s="224"/>
      <c r="F1738" s="224"/>
    </row>
    <row r="1739" spans="1:6" ht="13.8">
      <c r="A1739" s="592"/>
      <c r="B1739" s="605"/>
      <c r="C1739" s="571" t="s">
        <v>22</v>
      </c>
      <c r="D1739" s="600"/>
      <c r="E1739" s="224"/>
      <c r="F1739" s="224"/>
    </row>
    <row r="1740" spans="1:6" ht="13.8">
      <c r="A1740" s="592" t="s">
        <v>1015</v>
      </c>
      <c r="B1740" s="603" t="s">
        <v>1016</v>
      </c>
      <c r="C1740" s="567" t="s">
        <v>12</v>
      </c>
      <c r="D1740" s="602"/>
      <c r="E1740" s="224"/>
      <c r="F1740" s="224"/>
    </row>
    <row r="1741" spans="1:6" ht="13.8">
      <c r="A1741" s="592"/>
      <c r="B1741" s="603"/>
      <c r="C1741" s="569" t="s">
        <v>21</v>
      </c>
      <c r="D1741" s="600"/>
      <c r="E1741" s="224"/>
      <c r="F1741" s="224"/>
    </row>
    <row r="1742" spans="1:6" ht="13.8">
      <c r="A1742" s="592"/>
      <c r="B1742" s="603"/>
      <c r="C1742" s="571" t="s">
        <v>9</v>
      </c>
      <c r="D1742" s="600"/>
      <c r="E1742" s="224"/>
      <c r="F1742" s="224"/>
    </row>
    <row r="1743" spans="1:6" ht="13.8">
      <c r="A1743" s="592"/>
      <c r="B1743" s="603"/>
      <c r="C1743" s="571" t="s">
        <v>10</v>
      </c>
      <c r="D1743" s="600"/>
      <c r="E1743" s="224"/>
      <c r="F1743" s="224"/>
    </row>
    <row r="1744" spans="1:6" ht="13.8">
      <c r="A1744" s="592"/>
      <c r="B1744" s="603"/>
      <c r="C1744" s="572" t="s">
        <v>1563</v>
      </c>
      <c r="D1744" s="600"/>
      <c r="E1744" s="224"/>
      <c r="F1744" s="224"/>
    </row>
    <row r="1745" spans="1:6" ht="13.8">
      <c r="A1745" s="592"/>
      <c r="B1745" s="603"/>
      <c r="C1745" s="571" t="s">
        <v>11</v>
      </c>
      <c r="D1745" s="600"/>
      <c r="E1745" s="224"/>
      <c r="F1745" s="224"/>
    </row>
    <row r="1746" spans="1:6" ht="13.8">
      <c r="A1746" s="592"/>
      <c r="B1746" s="603"/>
      <c r="C1746" s="571" t="s">
        <v>22</v>
      </c>
      <c r="D1746" s="600"/>
      <c r="E1746" s="224"/>
      <c r="F1746" s="224"/>
    </row>
    <row r="1747" spans="1:6" ht="13.8">
      <c r="A1747" s="592" t="s">
        <v>1017</v>
      </c>
      <c r="B1747" s="603" t="s">
        <v>1018</v>
      </c>
      <c r="C1747" s="567" t="s">
        <v>12</v>
      </c>
      <c r="D1747" s="602"/>
      <c r="E1747" s="224"/>
      <c r="F1747" s="224"/>
    </row>
    <row r="1748" spans="1:6" ht="13.8">
      <c r="A1748" s="592"/>
      <c r="B1748" s="603"/>
      <c r="C1748" s="569" t="s">
        <v>21</v>
      </c>
      <c r="D1748" s="600"/>
      <c r="E1748" s="224"/>
      <c r="F1748" s="224"/>
    </row>
    <row r="1749" spans="1:6" ht="13.8">
      <c r="A1749" s="592"/>
      <c r="B1749" s="603"/>
      <c r="C1749" s="571" t="s">
        <v>9</v>
      </c>
      <c r="D1749" s="600"/>
      <c r="E1749" s="224"/>
      <c r="F1749" s="224"/>
    </row>
    <row r="1750" spans="1:6" ht="13.8">
      <c r="A1750" s="592"/>
      <c r="B1750" s="603"/>
      <c r="C1750" s="571" t="s">
        <v>10</v>
      </c>
      <c r="D1750" s="600"/>
      <c r="E1750" s="224"/>
      <c r="F1750" s="224"/>
    </row>
    <row r="1751" spans="1:6" ht="13.8">
      <c r="A1751" s="592"/>
      <c r="B1751" s="603"/>
      <c r="C1751" s="572" t="s">
        <v>1563</v>
      </c>
      <c r="D1751" s="600"/>
      <c r="E1751" s="224"/>
      <c r="F1751" s="224"/>
    </row>
    <row r="1752" spans="1:6" ht="13.8">
      <c r="A1752" s="592"/>
      <c r="B1752" s="603"/>
      <c r="C1752" s="571" t="s">
        <v>11</v>
      </c>
      <c r="D1752" s="600"/>
      <c r="E1752" s="224"/>
      <c r="F1752" s="224"/>
    </row>
    <row r="1753" spans="1:6" ht="13.8">
      <c r="A1753" s="592"/>
      <c r="B1753" s="603"/>
      <c r="C1753" s="571" t="s">
        <v>22</v>
      </c>
      <c r="D1753" s="600"/>
      <c r="E1753" s="224"/>
      <c r="F1753" s="224"/>
    </row>
    <row r="1754" spans="1:6" ht="13.8">
      <c r="A1754" s="592" t="s">
        <v>1019</v>
      </c>
      <c r="B1754" s="603" t="s">
        <v>1020</v>
      </c>
      <c r="C1754" s="567" t="s">
        <v>12</v>
      </c>
      <c r="D1754" s="602"/>
      <c r="E1754" s="224"/>
      <c r="F1754" s="224"/>
    </row>
    <row r="1755" spans="1:6" ht="13.8">
      <c r="A1755" s="592"/>
      <c r="B1755" s="603"/>
      <c r="C1755" s="569" t="s">
        <v>21</v>
      </c>
      <c r="D1755" s="600"/>
      <c r="E1755" s="224"/>
      <c r="F1755" s="224"/>
    </row>
    <row r="1756" spans="1:6" ht="13.8">
      <c r="A1756" s="592"/>
      <c r="B1756" s="603"/>
      <c r="C1756" s="571" t="s">
        <v>9</v>
      </c>
      <c r="D1756" s="600"/>
      <c r="E1756" s="224"/>
      <c r="F1756" s="224"/>
    </row>
    <row r="1757" spans="1:6" ht="13.8">
      <c r="A1757" s="592"/>
      <c r="B1757" s="603"/>
      <c r="C1757" s="571" t="s">
        <v>10</v>
      </c>
      <c r="D1757" s="600"/>
      <c r="E1757" s="224"/>
      <c r="F1757" s="224"/>
    </row>
    <row r="1758" spans="1:6" ht="13.8">
      <c r="A1758" s="592"/>
      <c r="B1758" s="603"/>
      <c r="C1758" s="572" t="s">
        <v>1563</v>
      </c>
      <c r="D1758" s="600"/>
      <c r="E1758" s="224"/>
      <c r="F1758" s="224"/>
    </row>
    <row r="1759" spans="1:6" ht="13.8">
      <c r="A1759" s="592"/>
      <c r="B1759" s="603"/>
      <c r="C1759" s="571" t="s">
        <v>11</v>
      </c>
      <c r="D1759" s="600"/>
      <c r="E1759" s="224"/>
      <c r="F1759" s="224"/>
    </row>
    <row r="1760" spans="1:6" ht="13.8">
      <c r="A1760" s="592"/>
      <c r="B1760" s="603"/>
      <c r="C1760" s="571" t="s">
        <v>22</v>
      </c>
      <c r="D1760" s="600"/>
      <c r="E1760" s="224"/>
      <c r="F1760" s="224"/>
    </row>
    <row r="1761" spans="1:6" ht="13.8">
      <c r="A1761" s="592" t="s">
        <v>1021</v>
      </c>
      <c r="B1761" s="603" t="s">
        <v>1022</v>
      </c>
      <c r="C1761" s="567" t="s">
        <v>12</v>
      </c>
      <c r="D1761" s="602"/>
      <c r="E1761" s="224"/>
      <c r="F1761" s="224"/>
    </row>
    <row r="1762" spans="1:6" ht="13.8">
      <c r="A1762" s="592"/>
      <c r="B1762" s="603"/>
      <c r="C1762" s="569" t="s">
        <v>21</v>
      </c>
      <c r="D1762" s="600"/>
      <c r="E1762" s="224"/>
      <c r="F1762" s="224"/>
    </row>
    <row r="1763" spans="1:6" ht="13.8">
      <c r="A1763" s="592"/>
      <c r="B1763" s="603"/>
      <c r="C1763" s="571" t="s">
        <v>9</v>
      </c>
      <c r="D1763" s="600"/>
      <c r="E1763" s="224"/>
      <c r="F1763" s="224"/>
    </row>
    <row r="1764" spans="1:6" ht="13.8">
      <c r="A1764" s="592"/>
      <c r="B1764" s="603"/>
      <c r="C1764" s="571" t="s">
        <v>10</v>
      </c>
      <c r="D1764" s="600"/>
      <c r="E1764" s="224"/>
      <c r="F1764" s="224"/>
    </row>
    <row r="1765" spans="1:6" ht="13.8">
      <c r="A1765" s="592"/>
      <c r="B1765" s="603"/>
      <c r="C1765" s="572" t="s">
        <v>1563</v>
      </c>
      <c r="D1765" s="600"/>
      <c r="E1765" s="224"/>
      <c r="F1765" s="224"/>
    </row>
    <row r="1766" spans="1:6" ht="13.8">
      <c r="A1766" s="592"/>
      <c r="B1766" s="603"/>
      <c r="C1766" s="571" t="s">
        <v>11</v>
      </c>
      <c r="D1766" s="600"/>
      <c r="E1766" s="224"/>
      <c r="F1766" s="224"/>
    </row>
    <row r="1767" spans="1:6" ht="13.8">
      <c r="A1767" s="592"/>
      <c r="B1767" s="603"/>
      <c r="C1767" s="571" t="s">
        <v>22</v>
      </c>
      <c r="D1767" s="600"/>
      <c r="E1767" s="224"/>
      <c r="F1767" s="224"/>
    </row>
    <row r="1768" spans="1:6" ht="13.8">
      <c r="A1768" s="592" t="s">
        <v>244</v>
      </c>
      <c r="B1768" s="603" t="s">
        <v>1023</v>
      </c>
      <c r="C1768" s="567" t="s">
        <v>12</v>
      </c>
      <c r="D1768" s="602"/>
      <c r="E1768" s="224"/>
      <c r="F1768" s="224"/>
    </row>
    <row r="1769" spans="1:6" ht="13.8">
      <c r="A1769" s="592"/>
      <c r="B1769" s="603"/>
      <c r="C1769" s="569" t="s">
        <v>21</v>
      </c>
      <c r="D1769" s="600"/>
      <c r="E1769" s="224"/>
      <c r="F1769" s="224"/>
    </row>
    <row r="1770" spans="1:6" ht="13.8">
      <c r="A1770" s="592"/>
      <c r="B1770" s="603"/>
      <c r="C1770" s="571" t="s">
        <v>9</v>
      </c>
      <c r="D1770" s="600"/>
      <c r="E1770" s="224"/>
      <c r="F1770" s="224"/>
    </row>
    <row r="1771" spans="1:6" ht="13.8">
      <c r="A1771" s="592"/>
      <c r="B1771" s="603"/>
      <c r="C1771" s="571" t="s">
        <v>10</v>
      </c>
      <c r="D1771" s="600"/>
      <c r="E1771" s="224"/>
      <c r="F1771" s="224"/>
    </row>
    <row r="1772" spans="1:6" ht="13.8">
      <c r="A1772" s="592"/>
      <c r="B1772" s="603"/>
      <c r="C1772" s="572" t="s">
        <v>1563</v>
      </c>
      <c r="D1772" s="600"/>
      <c r="E1772" s="224"/>
      <c r="F1772" s="224"/>
    </row>
    <row r="1773" spans="1:6" ht="13.8">
      <c r="A1773" s="592"/>
      <c r="B1773" s="603"/>
      <c r="C1773" s="571" t="s">
        <v>11</v>
      </c>
      <c r="D1773" s="600"/>
      <c r="E1773" s="224"/>
      <c r="F1773" s="224"/>
    </row>
    <row r="1774" spans="1:6" ht="13.8">
      <c r="A1774" s="592"/>
      <c r="B1774" s="603"/>
      <c r="C1774" s="571" t="s">
        <v>22</v>
      </c>
      <c r="D1774" s="600"/>
      <c r="E1774" s="224"/>
      <c r="F1774" s="224"/>
    </row>
    <row r="1775" spans="1:6" ht="13.8">
      <c r="A1775" s="592" t="s">
        <v>1024</v>
      </c>
      <c r="B1775" s="608" t="s">
        <v>1025</v>
      </c>
      <c r="C1775" s="567" t="s">
        <v>12</v>
      </c>
      <c r="D1775" s="602"/>
      <c r="E1775" s="224"/>
      <c r="F1775" s="224"/>
    </row>
    <row r="1776" spans="1:6" ht="13.8">
      <c r="A1776" s="592"/>
      <c r="B1776" s="608"/>
      <c r="C1776" s="569" t="s">
        <v>21</v>
      </c>
      <c r="D1776" s="600"/>
      <c r="E1776" s="224"/>
      <c r="F1776" s="224"/>
    </row>
    <row r="1777" spans="1:6" ht="13.8">
      <c r="A1777" s="592"/>
      <c r="B1777" s="608"/>
      <c r="C1777" s="571" t="s">
        <v>9</v>
      </c>
      <c r="D1777" s="600"/>
      <c r="E1777" s="224"/>
      <c r="F1777" s="224"/>
    </row>
    <row r="1778" spans="1:6" ht="13.8">
      <c r="A1778" s="592"/>
      <c r="B1778" s="608"/>
      <c r="C1778" s="571" t="s">
        <v>10</v>
      </c>
      <c r="D1778" s="600"/>
      <c r="E1778" s="224"/>
      <c r="F1778" s="224"/>
    </row>
    <row r="1779" spans="1:6" ht="13.8">
      <c r="A1779" s="592"/>
      <c r="B1779" s="608"/>
      <c r="C1779" s="572" t="s">
        <v>1563</v>
      </c>
      <c r="D1779" s="600"/>
      <c r="E1779" s="224"/>
      <c r="F1779" s="224"/>
    </row>
    <row r="1780" spans="1:6" ht="13.8">
      <c r="A1780" s="592"/>
      <c r="B1780" s="608"/>
      <c r="C1780" s="571" t="s">
        <v>11</v>
      </c>
      <c r="D1780" s="600"/>
      <c r="E1780" s="224"/>
      <c r="F1780" s="224"/>
    </row>
    <row r="1781" spans="1:6" ht="13.8">
      <c r="A1781" s="592"/>
      <c r="B1781" s="608"/>
      <c r="C1781" s="571" t="s">
        <v>22</v>
      </c>
      <c r="D1781" s="600"/>
      <c r="E1781" s="224"/>
      <c r="F1781" s="224"/>
    </row>
    <row r="1782" spans="1:6" ht="13.8">
      <c r="A1782" s="592" t="s">
        <v>245</v>
      </c>
      <c r="B1782" s="603" t="s">
        <v>1026</v>
      </c>
      <c r="C1782" s="567" t="s">
        <v>12</v>
      </c>
      <c r="D1782" s="602"/>
      <c r="E1782" s="224"/>
      <c r="F1782" s="224"/>
    </row>
    <row r="1783" spans="1:6" ht="13.8">
      <c r="A1783" s="592"/>
      <c r="B1783" s="603"/>
      <c r="C1783" s="569" t="s">
        <v>21</v>
      </c>
      <c r="D1783" s="600"/>
      <c r="E1783" s="224"/>
      <c r="F1783" s="224"/>
    </row>
    <row r="1784" spans="1:6" ht="13.8">
      <c r="A1784" s="592"/>
      <c r="B1784" s="603"/>
      <c r="C1784" s="571" t="s">
        <v>9</v>
      </c>
      <c r="D1784" s="600"/>
      <c r="E1784" s="224"/>
      <c r="F1784" s="224"/>
    </row>
    <row r="1785" spans="1:6" ht="13.8">
      <c r="A1785" s="592"/>
      <c r="B1785" s="603"/>
      <c r="C1785" s="571" t="s">
        <v>10</v>
      </c>
      <c r="D1785" s="600"/>
      <c r="E1785" s="224"/>
      <c r="F1785" s="224"/>
    </row>
    <row r="1786" spans="1:6" ht="13.8">
      <c r="A1786" s="592"/>
      <c r="B1786" s="603"/>
      <c r="C1786" s="572" t="s">
        <v>1563</v>
      </c>
      <c r="D1786" s="600"/>
      <c r="E1786" s="224"/>
      <c r="F1786" s="224"/>
    </row>
    <row r="1787" spans="1:6" ht="13.8">
      <c r="A1787" s="592"/>
      <c r="B1787" s="603"/>
      <c r="C1787" s="571" t="s">
        <v>11</v>
      </c>
      <c r="D1787" s="600"/>
      <c r="E1787" s="224"/>
      <c r="F1787" s="224"/>
    </row>
    <row r="1788" spans="1:6" ht="13.8">
      <c r="A1788" s="592"/>
      <c r="B1788" s="603"/>
      <c r="C1788" s="571" t="s">
        <v>22</v>
      </c>
      <c r="D1788" s="600"/>
      <c r="E1788" s="224"/>
      <c r="F1788" s="224"/>
    </row>
    <row r="1789" spans="1:6" ht="13.8">
      <c r="A1789" s="592" t="s">
        <v>1027</v>
      </c>
      <c r="B1789" s="603" t="s">
        <v>1028</v>
      </c>
      <c r="C1789" s="567" t="s">
        <v>12</v>
      </c>
      <c r="D1789" s="602"/>
      <c r="E1789" s="224"/>
      <c r="F1789" s="224"/>
    </row>
    <row r="1790" spans="1:6" ht="13.8">
      <c r="A1790" s="592"/>
      <c r="B1790" s="603"/>
      <c r="C1790" s="569" t="s">
        <v>21</v>
      </c>
      <c r="D1790" s="600"/>
      <c r="E1790" s="224"/>
      <c r="F1790" s="224"/>
    </row>
    <row r="1791" spans="1:6" ht="13.8">
      <c r="A1791" s="592"/>
      <c r="B1791" s="603"/>
      <c r="C1791" s="571" t="s">
        <v>9</v>
      </c>
      <c r="D1791" s="600"/>
      <c r="E1791" s="224"/>
      <c r="F1791" s="224"/>
    </row>
    <row r="1792" spans="1:6" ht="13.8">
      <c r="A1792" s="592"/>
      <c r="B1792" s="603"/>
      <c r="C1792" s="571" t="s">
        <v>10</v>
      </c>
      <c r="D1792" s="600"/>
      <c r="E1792" s="224"/>
      <c r="F1792" s="224"/>
    </row>
    <row r="1793" spans="1:6" ht="13.8">
      <c r="A1793" s="592"/>
      <c r="B1793" s="603"/>
      <c r="C1793" s="572" t="s">
        <v>1563</v>
      </c>
      <c r="D1793" s="600"/>
      <c r="E1793" s="224"/>
      <c r="F1793" s="224"/>
    </row>
    <row r="1794" spans="1:6" ht="13.8">
      <c r="A1794" s="592"/>
      <c r="B1794" s="603"/>
      <c r="C1794" s="571" t="s">
        <v>11</v>
      </c>
      <c r="D1794" s="600"/>
      <c r="E1794" s="224"/>
      <c r="F1794" s="224"/>
    </row>
    <row r="1795" spans="1:6" ht="13.8">
      <c r="A1795" s="592"/>
      <c r="B1795" s="603"/>
      <c r="C1795" s="571" t="s">
        <v>22</v>
      </c>
      <c r="D1795" s="600"/>
      <c r="E1795" s="224"/>
      <c r="F1795" s="224"/>
    </row>
    <row r="1796" spans="1:6" ht="13.8">
      <c r="A1796" s="592" t="s">
        <v>1029</v>
      </c>
      <c r="B1796" s="605" t="s">
        <v>1030</v>
      </c>
      <c r="C1796" s="567" t="s">
        <v>12</v>
      </c>
      <c r="D1796" s="602"/>
      <c r="E1796" s="224"/>
      <c r="F1796" s="224"/>
    </row>
    <row r="1797" spans="1:6" ht="13.8">
      <c r="A1797" s="592"/>
      <c r="B1797" s="605"/>
      <c r="C1797" s="569" t="s">
        <v>21</v>
      </c>
      <c r="D1797" s="600"/>
      <c r="E1797" s="224"/>
      <c r="F1797" s="224"/>
    </row>
    <row r="1798" spans="1:6" ht="13.8">
      <c r="A1798" s="592"/>
      <c r="B1798" s="605"/>
      <c r="C1798" s="571" t="s">
        <v>9</v>
      </c>
      <c r="D1798" s="600"/>
      <c r="E1798" s="224"/>
      <c r="F1798" s="224"/>
    </row>
    <row r="1799" spans="1:6" ht="13.8">
      <c r="A1799" s="592"/>
      <c r="B1799" s="605"/>
      <c r="C1799" s="571" t="s">
        <v>10</v>
      </c>
      <c r="D1799" s="600"/>
      <c r="E1799" s="224"/>
      <c r="F1799" s="224"/>
    </row>
    <row r="1800" spans="1:6" ht="13.8">
      <c r="A1800" s="592"/>
      <c r="B1800" s="605"/>
      <c r="C1800" s="572" t="s">
        <v>1563</v>
      </c>
      <c r="D1800" s="600"/>
      <c r="E1800" s="224"/>
      <c r="F1800" s="224"/>
    </row>
    <row r="1801" spans="1:6" ht="13.8">
      <c r="A1801" s="592"/>
      <c r="B1801" s="605"/>
      <c r="C1801" s="571" t="s">
        <v>11</v>
      </c>
      <c r="D1801" s="600"/>
      <c r="E1801" s="224"/>
      <c r="F1801" s="224"/>
    </row>
    <row r="1802" spans="1:6" ht="13.8">
      <c r="A1802" s="592"/>
      <c r="B1802" s="605"/>
      <c r="C1802" s="571" t="s">
        <v>22</v>
      </c>
      <c r="D1802" s="600"/>
      <c r="E1802" s="224"/>
      <c r="F1802" s="224"/>
    </row>
    <row r="1803" spans="1:6" ht="13.8">
      <c r="A1803" s="592" t="s">
        <v>1031</v>
      </c>
      <c r="B1803" s="603" t="s">
        <v>1032</v>
      </c>
      <c r="C1803" s="567" t="s">
        <v>12</v>
      </c>
      <c r="D1803" s="602"/>
      <c r="E1803" s="224"/>
      <c r="F1803" s="224"/>
    </row>
    <row r="1804" spans="1:6" ht="13.8">
      <c r="A1804" s="592"/>
      <c r="B1804" s="603"/>
      <c r="C1804" s="569" t="s">
        <v>21</v>
      </c>
      <c r="D1804" s="600"/>
      <c r="E1804" s="224"/>
      <c r="F1804" s="224"/>
    </row>
    <row r="1805" spans="1:6" ht="13.8">
      <c r="A1805" s="592"/>
      <c r="B1805" s="603"/>
      <c r="C1805" s="571" t="s">
        <v>9</v>
      </c>
      <c r="D1805" s="600"/>
      <c r="E1805" s="224"/>
      <c r="F1805" s="224"/>
    </row>
    <row r="1806" spans="1:6" ht="13.8">
      <c r="A1806" s="592"/>
      <c r="B1806" s="603"/>
      <c r="C1806" s="571" t="s">
        <v>10</v>
      </c>
      <c r="D1806" s="600"/>
      <c r="E1806" s="224"/>
      <c r="F1806" s="224"/>
    </row>
    <row r="1807" spans="1:6" ht="13.8">
      <c r="A1807" s="592"/>
      <c r="B1807" s="603"/>
      <c r="C1807" s="572" t="s">
        <v>1563</v>
      </c>
      <c r="D1807" s="600"/>
      <c r="E1807" s="224"/>
      <c r="F1807" s="224"/>
    </row>
    <row r="1808" spans="1:6" ht="13.8">
      <c r="A1808" s="592"/>
      <c r="B1808" s="603"/>
      <c r="C1808" s="571" t="s">
        <v>11</v>
      </c>
      <c r="D1808" s="600"/>
      <c r="E1808" s="224"/>
      <c r="F1808" s="224"/>
    </row>
    <row r="1809" spans="1:6" ht="13.8">
      <c r="A1809" s="592"/>
      <c r="B1809" s="603"/>
      <c r="C1809" s="571" t="s">
        <v>22</v>
      </c>
      <c r="D1809" s="600"/>
      <c r="E1809" s="224"/>
      <c r="F1809" s="224"/>
    </row>
    <row r="1810" spans="1:6" ht="13.8">
      <c r="A1810" s="592" t="s">
        <v>1033</v>
      </c>
      <c r="B1810" s="603" t="s">
        <v>1034</v>
      </c>
      <c r="C1810" s="567" t="s">
        <v>12</v>
      </c>
      <c r="D1810" s="602"/>
      <c r="E1810" s="224"/>
      <c r="F1810" s="224"/>
    </row>
    <row r="1811" spans="1:6" ht="13.8">
      <c r="A1811" s="592"/>
      <c r="B1811" s="603"/>
      <c r="C1811" s="569" t="s">
        <v>21</v>
      </c>
      <c r="D1811" s="600"/>
      <c r="E1811" s="224"/>
      <c r="F1811" s="224"/>
    </row>
    <row r="1812" spans="1:6" ht="13.8">
      <c r="A1812" s="592"/>
      <c r="B1812" s="603"/>
      <c r="C1812" s="571" t="s">
        <v>9</v>
      </c>
      <c r="D1812" s="600"/>
      <c r="E1812" s="224"/>
      <c r="F1812" s="224"/>
    </row>
    <row r="1813" spans="1:6" ht="13.8">
      <c r="A1813" s="592"/>
      <c r="B1813" s="603"/>
      <c r="C1813" s="571" t="s">
        <v>10</v>
      </c>
      <c r="D1813" s="600"/>
      <c r="E1813" s="224"/>
      <c r="F1813" s="224"/>
    </row>
    <row r="1814" spans="1:6" ht="13.8">
      <c r="A1814" s="592"/>
      <c r="B1814" s="603"/>
      <c r="C1814" s="572" t="s">
        <v>1563</v>
      </c>
      <c r="D1814" s="600"/>
      <c r="E1814" s="224"/>
      <c r="F1814" s="224"/>
    </row>
    <row r="1815" spans="1:6" ht="13.8">
      <c r="A1815" s="592"/>
      <c r="B1815" s="603"/>
      <c r="C1815" s="571" t="s">
        <v>11</v>
      </c>
      <c r="D1815" s="600"/>
      <c r="E1815" s="224"/>
      <c r="F1815" s="224"/>
    </row>
    <row r="1816" spans="1:6" ht="13.8">
      <c r="A1816" s="592"/>
      <c r="B1816" s="603"/>
      <c r="C1816" s="571" t="s">
        <v>22</v>
      </c>
      <c r="D1816" s="600"/>
      <c r="E1816" s="224"/>
      <c r="F1816" s="224"/>
    </row>
    <row r="1817" spans="1:6" ht="13.8">
      <c r="A1817" s="592" t="s">
        <v>1035</v>
      </c>
      <c r="B1817" s="603" t="s">
        <v>1036</v>
      </c>
      <c r="C1817" s="567" t="s">
        <v>12</v>
      </c>
      <c r="D1817" s="602"/>
      <c r="E1817" s="224"/>
      <c r="F1817" s="224"/>
    </row>
    <row r="1818" spans="1:6" ht="13.8">
      <c r="A1818" s="592"/>
      <c r="B1818" s="603"/>
      <c r="C1818" s="569" t="s">
        <v>21</v>
      </c>
      <c r="D1818" s="600"/>
      <c r="E1818" s="224"/>
      <c r="F1818" s="224"/>
    </row>
    <row r="1819" spans="1:6" ht="13.8">
      <c r="A1819" s="592"/>
      <c r="B1819" s="603"/>
      <c r="C1819" s="571" t="s">
        <v>9</v>
      </c>
      <c r="D1819" s="600"/>
      <c r="E1819" s="224"/>
      <c r="F1819" s="224"/>
    </row>
    <row r="1820" spans="1:6" ht="13.8">
      <c r="A1820" s="592"/>
      <c r="B1820" s="603"/>
      <c r="C1820" s="571" t="s">
        <v>10</v>
      </c>
      <c r="D1820" s="600"/>
      <c r="E1820" s="224"/>
      <c r="F1820" s="224"/>
    </row>
    <row r="1821" spans="1:6" ht="13.8">
      <c r="A1821" s="592"/>
      <c r="B1821" s="603"/>
      <c r="C1821" s="572" t="s">
        <v>1563</v>
      </c>
      <c r="D1821" s="600"/>
      <c r="E1821" s="224"/>
      <c r="F1821" s="224"/>
    </row>
    <row r="1822" spans="1:6" ht="13.8">
      <c r="A1822" s="592"/>
      <c r="B1822" s="603"/>
      <c r="C1822" s="571" t="s">
        <v>11</v>
      </c>
      <c r="D1822" s="600"/>
      <c r="E1822" s="224"/>
      <c r="F1822" s="224"/>
    </row>
    <row r="1823" spans="1:6" ht="13.8">
      <c r="A1823" s="592"/>
      <c r="B1823" s="603"/>
      <c r="C1823" s="571" t="s">
        <v>22</v>
      </c>
      <c r="D1823" s="600"/>
      <c r="E1823" s="224"/>
      <c r="F1823" s="224"/>
    </row>
    <row r="1824" spans="1:6" ht="13.8">
      <c r="A1824" s="592" t="s">
        <v>1037</v>
      </c>
      <c r="B1824" s="603" t="s">
        <v>1038</v>
      </c>
      <c r="C1824" s="567" t="s">
        <v>12</v>
      </c>
      <c r="D1824" s="602"/>
      <c r="E1824" s="224"/>
      <c r="F1824" s="224"/>
    </row>
    <row r="1825" spans="1:6" ht="13.8">
      <c r="A1825" s="592"/>
      <c r="B1825" s="603"/>
      <c r="C1825" s="569" t="s">
        <v>21</v>
      </c>
      <c r="D1825" s="600"/>
      <c r="E1825" s="224"/>
      <c r="F1825" s="224"/>
    </row>
    <row r="1826" spans="1:6" ht="13.8">
      <c r="A1826" s="592"/>
      <c r="B1826" s="603"/>
      <c r="C1826" s="571" t="s">
        <v>9</v>
      </c>
      <c r="D1826" s="600"/>
      <c r="E1826" s="224"/>
      <c r="F1826" s="224"/>
    </row>
    <row r="1827" spans="1:6" ht="13.8">
      <c r="A1827" s="592"/>
      <c r="B1827" s="603"/>
      <c r="C1827" s="571" t="s">
        <v>10</v>
      </c>
      <c r="D1827" s="600"/>
      <c r="E1827" s="224"/>
      <c r="F1827" s="224"/>
    </row>
    <row r="1828" spans="1:6" ht="13.8">
      <c r="A1828" s="592"/>
      <c r="B1828" s="603"/>
      <c r="C1828" s="572" t="s">
        <v>1563</v>
      </c>
      <c r="D1828" s="600"/>
      <c r="E1828" s="224"/>
      <c r="F1828" s="224"/>
    </row>
    <row r="1829" spans="1:6" ht="13.8">
      <c r="A1829" s="592"/>
      <c r="B1829" s="603"/>
      <c r="C1829" s="571" t="s">
        <v>11</v>
      </c>
      <c r="D1829" s="600"/>
      <c r="E1829" s="224"/>
      <c r="F1829" s="224"/>
    </row>
    <row r="1830" spans="1:6" ht="13.8">
      <c r="A1830" s="592"/>
      <c r="B1830" s="603"/>
      <c r="C1830" s="571" t="s">
        <v>22</v>
      </c>
      <c r="D1830" s="600"/>
      <c r="E1830" s="224"/>
      <c r="F1830" s="224"/>
    </row>
    <row r="1831" spans="1:6" ht="13.8">
      <c r="A1831" s="592" t="s">
        <v>1039</v>
      </c>
      <c r="B1831" s="603" t="s">
        <v>1040</v>
      </c>
      <c r="C1831" s="567" t="s">
        <v>12</v>
      </c>
      <c r="D1831" s="602"/>
      <c r="E1831" s="224"/>
      <c r="F1831" s="224"/>
    </row>
    <row r="1832" spans="1:6" ht="13.8">
      <c r="A1832" s="592"/>
      <c r="B1832" s="603"/>
      <c r="C1832" s="569" t="s">
        <v>21</v>
      </c>
      <c r="D1832" s="600"/>
      <c r="E1832" s="224"/>
      <c r="F1832" s="224"/>
    </row>
    <row r="1833" spans="1:6" ht="13.8">
      <c r="A1833" s="592"/>
      <c r="B1833" s="603"/>
      <c r="C1833" s="571" t="s">
        <v>9</v>
      </c>
      <c r="D1833" s="600"/>
      <c r="E1833" s="224"/>
      <c r="F1833" s="224"/>
    </row>
    <row r="1834" spans="1:6" ht="13.8">
      <c r="A1834" s="592"/>
      <c r="B1834" s="603"/>
      <c r="C1834" s="571" t="s">
        <v>10</v>
      </c>
      <c r="D1834" s="600"/>
      <c r="E1834" s="224"/>
      <c r="F1834" s="224"/>
    </row>
    <row r="1835" spans="1:6" ht="13.8">
      <c r="A1835" s="592"/>
      <c r="B1835" s="603"/>
      <c r="C1835" s="572" t="s">
        <v>1563</v>
      </c>
      <c r="D1835" s="600"/>
      <c r="E1835" s="224"/>
      <c r="F1835" s="224"/>
    </row>
    <row r="1836" spans="1:6" ht="13.8">
      <c r="A1836" s="592"/>
      <c r="B1836" s="603"/>
      <c r="C1836" s="571" t="s">
        <v>11</v>
      </c>
      <c r="D1836" s="600"/>
      <c r="E1836" s="224"/>
      <c r="F1836" s="224"/>
    </row>
    <row r="1837" spans="1:6" ht="13.8">
      <c r="A1837" s="592"/>
      <c r="B1837" s="603"/>
      <c r="C1837" s="571" t="s">
        <v>22</v>
      </c>
      <c r="D1837" s="600"/>
      <c r="E1837" s="224"/>
      <c r="F1837" s="224"/>
    </row>
    <row r="1838" spans="1:6" ht="13.8">
      <c r="A1838" s="592" t="s">
        <v>1041</v>
      </c>
      <c r="B1838" s="609" t="s">
        <v>1042</v>
      </c>
      <c r="C1838" s="567" t="s">
        <v>12</v>
      </c>
      <c r="D1838" s="602"/>
      <c r="E1838" s="224"/>
      <c r="F1838" s="224"/>
    </row>
    <row r="1839" spans="1:6" ht="13.8">
      <c r="A1839" s="592"/>
      <c r="B1839" s="609"/>
      <c r="C1839" s="569" t="s">
        <v>21</v>
      </c>
      <c r="D1839" s="600"/>
      <c r="E1839" s="224"/>
      <c r="F1839" s="224"/>
    </row>
    <row r="1840" spans="1:6" ht="13.8">
      <c r="A1840" s="592"/>
      <c r="B1840" s="609"/>
      <c r="C1840" s="571" t="s">
        <v>9</v>
      </c>
      <c r="D1840" s="600"/>
      <c r="E1840" s="224"/>
      <c r="F1840" s="224"/>
    </row>
    <row r="1841" spans="1:6" ht="13.8">
      <c r="A1841" s="592"/>
      <c r="B1841" s="609"/>
      <c r="C1841" s="571" t="s">
        <v>10</v>
      </c>
      <c r="D1841" s="600"/>
      <c r="E1841" s="224"/>
      <c r="F1841" s="224"/>
    </row>
    <row r="1842" spans="1:6" ht="13.8">
      <c r="A1842" s="592"/>
      <c r="B1842" s="609"/>
      <c r="C1842" s="572" t="s">
        <v>1563</v>
      </c>
      <c r="D1842" s="600"/>
      <c r="E1842" s="224"/>
      <c r="F1842" s="224"/>
    </row>
    <row r="1843" spans="1:6" ht="13.8">
      <c r="A1843" s="592"/>
      <c r="B1843" s="609"/>
      <c r="C1843" s="571" t="s">
        <v>11</v>
      </c>
      <c r="D1843" s="600"/>
      <c r="E1843" s="224"/>
      <c r="F1843" s="224"/>
    </row>
    <row r="1844" spans="1:6" ht="13.8">
      <c r="A1844" s="592"/>
      <c r="B1844" s="609"/>
      <c r="C1844" s="571" t="s">
        <v>22</v>
      </c>
      <c r="D1844" s="600"/>
      <c r="E1844" s="224"/>
      <c r="F1844" s="224"/>
    </row>
    <row r="1845" spans="1:6" ht="13.8">
      <c r="A1845" s="592" t="s">
        <v>1043</v>
      </c>
      <c r="B1845" s="603" t="s">
        <v>1044</v>
      </c>
      <c r="C1845" s="567" t="s">
        <v>12</v>
      </c>
      <c r="D1845" s="602"/>
      <c r="E1845" s="224"/>
      <c r="F1845" s="224"/>
    </row>
    <row r="1846" spans="1:6" ht="13.8">
      <c r="A1846" s="592"/>
      <c r="B1846" s="603"/>
      <c r="C1846" s="569" t="s">
        <v>21</v>
      </c>
      <c r="D1846" s="600"/>
      <c r="E1846" s="224"/>
      <c r="F1846" s="224"/>
    </row>
    <row r="1847" spans="1:6" ht="13.8">
      <c r="A1847" s="592"/>
      <c r="B1847" s="603"/>
      <c r="C1847" s="571" t="s">
        <v>9</v>
      </c>
      <c r="D1847" s="600"/>
      <c r="E1847" s="224"/>
      <c r="F1847" s="224"/>
    </row>
    <row r="1848" spans="1:6" ht="13.8">
      <c r="A1848" s="592"/>
      <c r="B1848" s="603"/>
      <c r="C1848" s="571" t="s">
        <v>10</v>
      </c>
      <c r="D1848" s="600"/>
      <c r="E1848" s="224"/>
      <c r="F1848" s="224"/>
    </row>
    <row r="1849" spans="1:6" ht="13.8">
      <c r="A1849" s="592"/>
      <c r="B1849" s="603"/>
      <c r="C1849" s="572" t="s">
        <v>1563</v>
      </c>
      <c r="D1849" s="600"/>
      <c r="E1849" s="224"/>
      <c r="F1849" s="224"/>
    </row>
    <row r="1850" spans="1:6" ht="13.8">
      <c r="A1850" s="592"/>
      <c r="B1850" s="603"/>
      <c r="C1850" s="571" t="s">
        <v>11</v>
      </c>
      <c r="D1850" s="600"/>
      <c r="E1850" s="224"/>
      <c r="F1850" s="224"/>
    </row>
    <row r="1851" spans="1:6" ht="13.8">
      <c r="A1851" s="592"/>
      <c r="B1851" s="603"/>
      <c r="C1851" s="571" t="s">
        <v>22</v>
      </c>
      <c r="D1851" s="600"/>
      <c r="E1851" s="224"/>
      <c r="F1851" s="224"/>
    </row>
    <row r="1852" spans="1:6" ht="13.8">
      <c r="A1852" s="592" t="s">
        <v>1045</v>
      </c>
      <c r="B1852" s="603" t="s">
        <v>1046</v>
      </c>
      <c r="C1852" s="567" t="s">
        <v>12</v>
      </c>
      <c r="D1852" s="602"/>
      <c r="E1852" s="224"/>
      <c r="F1852" s="224"/>
    </row>
    <row r="1853" spans="1:6" ht="13.8">
      <c r="A1853" s="592"/>
      <c r="B1853" s="603"/>
      <c r="C1853" s="569" t="s">
        <v>21</v>
      </c>
      <c r="D1853" s="600"/>
      <c r="E1853" s="224"/>
      <c r="F1853" s="224"/>
    </row>
    <row r="1854" spans="1:6" ht="13.8">
      <c r="A1854" s="592"/>
      <c r="B1854" s="603"/>
      <c r="C1854" s="571" t="s">
        <v>9</v>
      </c>
      <c r="D1854" s="600"/>
      <c r="E1854" s="224"/>
      <c r="F1854" s="224"/>
    </row>
    <row r="1855" spans="1:6" ht="13.8">
      <c r="A1855" s="592"/>
      <c r="B1855" s="603"/>
      <c r="C1855" s="571" t="s">
        <v>10</v>
      </c>
      <c r="D1855" s="600"/>
      <c r="E1855" s="224"/>
      <c r="F1855" s="224"/>
    </row>
    <row r="1856" spans="1:6" ht="13.8">
      <c r="A1856" s="592"/>
      <c r="B1856" s="603"/>
      <c r="C1856" s="572" t="s">
        <v>1563</v>
      </c>
      <c r="D1856" s="600"/>
      <c r="E1856" s="224"/>
      <c r="F1856" s="224"/>
    </row>
    <row r="1857" spans="1:6" ht="13.8">
      <c r="A1857" s="592"/>
      <c r="B1857" s="603"/>
      <c r="C1857" s="571" t="s">
        <v>11</v>
      </c>
      <c r="D1857" s="600"/>
      <c r="E1857" s="224"/>
      <c r="F1857" s="224"/>
    </row>
    <row r="1858" spans="1:6" ht="13.8">
      <c r="A1858" s="592"/>
      <c r="B1858" s="603"/>
      <c r="C1858" s="571" t="s">
        <v>22</v>
      </c>
      <c r="D1858" s="600"/>
      <c r="E1858" s="224"/>
      <c r="F1858" s="224"/>
    </row>
    <row r="1859" spans="1:6" ht="13.8">
      <c r="A1859" s="592" t="s">
        <v>1047</v>
      </c>
      <c r="B1859" s="603" t="s">
        <v>1048</v>
      </c>
      <c r="C1859" s="567" t="s">
        <v>12</v>
      </c>
      <c r="D1859" s="602"/>
      <c r="E1859" s="224"/>
      <c r="F1859" s="224"/>
    </row>
    <row r="1860" spans="1:6" ht="13.8">
      <c r="A1860" s="592"/>
      <c r="B1860" s="603"/>
      <c r="C1860" s="569" t="s">
        <v>21</v>
      </c>
      <c r="D1860" s="600"/>
      <c r="E1860" s="224"/>
      <c r="F1860" s="224"/>
    </row>
    <row r="1861" spans="1:6" ht="13.8">
      <c r="A1861" s="592"/>
      <c r="B1861" s="603"/>
      <c r="C1861" s="571" t="s">
        <v>9</v>
      </c>
      <c r="D1861" s="600"/>
      <c r="E1861" s="224"/>
      <c r="F1861" s="224"/>
    </row>
    <row r="1862" spans="1:6" ht="13.8">
      <c r="A1862" s="592"/>
      <c r="B1862" s="603"/>
      <c r="C1862" s="571" t="s">
        <v>10</v>
      </c>
      <c r="D1862" s="600"/>
      <c r="E1862" s="224"/>
      <c r="F1862" s="224"/>
    </row>
    <row r="1863" spans="1:6" ht="13.8">
      <c r="A1863" s="592"/>
      <c r="B1863" s="603"/>
      <c r="C1863" s="572" t="s">
        <v>1563</v>
      </c>
      <c r="D1863" s="600"/>
      <c r="E1863" s="224"/>
      <c r="F1863" s="224"/>
    </row>
    <row r="1864" spans="1:6" ht="13.8">
      <c r="A1864" s="592"/>
      <c r="B1864" s="603"/>
      <c r="C1864" s="571" t="s">
        <v>11</v>
      </c>
      <c r="D1864" s="600"/>
      <c r="E1864" s="224"/>
      <c r="F1864" s="224"/>
    </row>
    <row r="1865" spans="1:6" ht="13.8">
      <c r="A1865" s="592"/>
      <c r="B1865" s="603"/>
      <c r="C1865" s="571" t="s">
        <v>22</v>
      </c>
      <c r="D1865" s="600"/>
      <c r="E1865" s="224"/>
      <c r="F1865" s="224"/>
    </row>
    <row r="1866" spans="1:6" ht="13.8">
      <c r="A1866" s="592" t="s">
        <v>1049</v>
      </c>
      <c r="B1866" s="610" t="s">
        <v>1050</v>
      </c>
      <c r="C1866" s="567" t="s">
        <v>12</v>
      </c>
      <c r="D1866" s="602"/>
      <c r="E1866" s="224"/>
      <c r="F1866" s="224"/>
    </row>
    <row r="1867" spans="1:6" ht="13.8">
      <c r="A1867" s="592"/>
      <c r="B1867" s="610"/>
      <c r="C1867" s="569" t="s">
        <v>21</v>
      </c>
      <c r="D1867" s="600"/>
      <c r="E1867" s="224"/>
      <c r="F1867" s="224"/>
    </row>
    <row r="1868" spans="1:6" ht="13.8">
      <c r="A1868" s="592"/>
      <c r="B1868" s="610"/>
      <c r="C1868" s="571" t="s">
        <v>9</v>
      </c>
      <c r="D1868" s="600"/>
      <c r="E1868" s="224"/>
      <c r="F1868" s="224"/>
    </row>
    <row r="1869" spans="1:6" ht="13.8">
      <c r="A1869" s="592"/>
      <c r="B1869" s="610"/>
      <c r="C1869" s="571" t="s">
        <v>10</v>
      </c>
      <c r="D1869" s="600"/>
      <c r="E1869" s="224"/>
      <c r="F1869" s="224"/>
    </row>
    <row r="1870" spans="1:6" ht="13.8">
      <c r="A1870" s="592"/>
      <c r="B1870" s="610"/>
      <c r="C1870" s="572" t="s">
        <v>1563</v>
      </c>
      <c r="D1870" s="600"/>
      <c r="E1870" s="224"/>
      <c r="F1870" s="224"/>
    </row>
    <row r="1871" spans="1:6" ht="13.8">
      <c r="A1871" s="592"/>
      <c r="B1871" s="610"/>
      <c r="C1871" s="571" t="s">
        <v>11</v>
      </c>
      <c r="D1871" s="600"/>
      <c r="E1871" s="224"/>
      <c r="F1871" s="224"/>
    </row>
    <row r="1872" spans="1:6" ht="13.8">
      <c r="A1872" s="592"/>
      <c r="B1872" s="610"/>
      <c r="C1872" s="571" t="s">
        <v>22</v>
      </c>
      <c r="D1872" s="600"/>
      <c r="E1872" s="224"/>
      <c r="F1872" s="224"/>
    </row>
    <row r="1873" spans="1:6" ht="13.8">
      <c r="A1873" s="592" t="s">
        <v>1051</v>
      </c>
      <c r="B1873" s="603" t="s">
        <v>1052</v>
      </c>
      <c r="C1873" s="567" t="s">
        <v>12</v>
      </c>
      <c r="D1873" s="602"/>
      <c r="E1873" s="224"/>
      <c r="F1873" s="224"/>
    </row>
    <row r="1874" spans="1:6" ht="13.8">
      <c r="A1874" s="592"/>
      <c r="B1874" s="603"/>
      <c r="C1874" s="569" t="s">
        <v>21</v>
      </c>
      <c r="D1874" s="600"/>
      <c r="E1874" s="224"/>
      <c r="F1874" s="224"/>
    </row>
    <row r="1875" spans="1:6" ht="13.8">
      <c r="A1875" s="592"/>
      <c r="B1875" s="603"/>
      <c r="C1875" s="571" t="s">
        <v>9</v>
      </c>
      <c r="D1875" s="600"/>
      <c r="E1875" s="224"/>
      <c r="F1875" s="224"/>
    </row>
    <row r="1876" spans="1:6" ht="13.8">
      <c r="A1876" s="592"/>
      <c r="B1876" s="603"/>
      <c r="C1876" s="571" t="s">
        <v>10</v>
      </c>
      <c r="D1876" s="600"/>
      <c r="E1876" s="224"/>
      <c r="F1876" s="224"/>
    </row>
    <row r="1877" spans="1:6" ht="13.8">
      <c r="A1877" s="592"/>
      <c r="B1877" s="603"/>
      <c r="C1877" s="572" t="s">
        <v>1563</v>
      </c>
      <c r="D1877" s="600"/>
      <c r="E1877" s="224"/>
      <c r="F1877" s="224"/>
    </row>
    <row r="1878" spans="1:6" ht="13.8">
      <c r="A1878" s="592"/>
      <c r="B1878" s="603"/>
      <c r="C1878" s="571" t="s">
        <v>11</v>
      </c>
      <c r="D1878" s="600"/>
      <c r="E1878" s="224"/>
      <c r="F1878" s="224"/>
    </row>
    <row r="1879" spans="1:6" ht="13.8">
      <c r="A1879" s="592"/>
      <c r="B1879" s="603"/>
      <c r="C1879" s="571" t="s">
        <v>22</v>
      </c>
      <c r="D1879" s="600"/>
      <c r="E1879" s="224"/>
      <c r="F1879" s="224"/>
    </row>
    <row r="1880" spans="1:6" ht="13.8">
      <c r="A1880" s="592" t="s">
        <v>1053</v>
      </c>
      <c r="B1880" s="603" t="s">
        <v>1054</v>
      </c>
      <c r="C1880" s="567" t="s">
        <v>12</v>
      </c>
      <c r="D1880" s="602"/>
      <c r="E1880" s="224"/>
      <c r="F1880" s="224"/>
    </row>
    <row r="1881" spans="1:6" ht="13.8">
      <c r="A1881" s="592"/>
      <c r="B1881" s="603"/>
      <c r="C1881" s="569" t="s">
        <v>21</v>
      </c>
      <c r="D1881" s="600"/>
      <c r="E1881" s="224"/>
      <c r="F1881" s="224"/>
    </row>
    <row r="1882" spans="1:6" ht="13.8">
      <c r="A1882" s="592"/>
      <c r="B1882" s="603"/>
      <c r="C1882" s="571" t="s">
        <v>9</v>
      </c>
      <c r="D1882" s="600"/>
      <c r="E1882" s="224"/>
      <c r="F1882" s="224"/>
    </row>
    <row r="1883" spans="1:6" ht="13.8">
      <c r="A1883" s="592"/>
      <c r="B1883" s="603"/>
      <c r="C1883" s="571" t="s">
        <v>10</v>
      </c>
      <c r="D1883" s="600"/>
      <c r="E1883" s="224"/>
      <c r="F1883" s="224"/>
    </row>
    <row r="1884" spans="1:6" ht="13.8">
      <c r="A1884" s="592"/>
      <c r="B1884" s="603"/>
      <c r="C1884" s="572" t="s">
        <v>1563</v>
      </c>
      <c r="D1884" s="600"/>
      <c r="E1884" s="224"/>
      <c r="F1884" s="224"/>
    </row>
    <row r="1885" spans="1:6" ht="13.8">
      <c r="A1885" s="592"/>
      <c r="B1885" s="603"/>
      <c r="C1885" s="571" t="s">
        <v>11</v>
      </c>
      <c r="D1885" s="600"/>
      <c r="E1885" s="224"/>
      <c r="F1885" s="224"/>
    </row>
    <row r="1886" spans="1:6" ht="13.8">
      <c r="A1886" s="592"/>
      <c r="B1886" s="603"/>
      <c r="C1886" s="571" t="s">
        <v>22</v>
      </c>
      <c r="D1886" s="600"/>
      <c r="E1886" s="224"/>
      <c r="F1886" s="224"/>
    </row>
    <row r="1887" spans="1:6" ht="13.8">
      <c r="A1887" s="592" t="s">
        <v>1055</v>
      </c>
      <c r="B1887" s="603" t="s">
        <v>1056</v>
      </c>
      <c r="C1887" s="567" t="s">
        <v>12</v>
      </c>
      <c r="D1887" s="602"/>
      <c r="E1887" s="224"/>
      <c r="F1887" s="224"/>
    </row>
    <row r="1888" spans="1:6" ht="13.8">
      <c r="A1888" s="592"/>
      <c r="B1888" s="603"/>
      <c r="C1888" s="569" t="s">
        <v>21</v>
      </c>
      <c r="D1888" s="600"/>
      <c r="E1888" s="224"/>
      <c r="F1888" s="224"/>
    </row>
    <row r="1889" spans="1:6" ht="13.8">
      <c r="A1889" s="592"/>
      <c r="B1889" s="603"/>
      <c r="C1889" s="571" t="s">
        <v>9</v>
      </c>
      <c r="D1889" s="600"/>
      <c r="E1889" s="224"/>
      <c r="F1889" s="224"/>
    </row>
    <row r="1890" spans="1:6" ht="13.8">
      <c r="A1890" s="592"/>
      <c r="B1890" s="603"/>
      <c r="C1890" s="571" t="s">
        <v>10</v>
      </c>
      <c r="D1890" s="600"/>
      <c r="E1890" s="224"/>
      <c r="F1890" s="224"/>
    </row>
    <row r="1891" spans="1:6" ht="13.8">
      <c r="A1891" s="592"/>
      <c r="B1891" s="603"/>
      <c r="C1891" s="572" t="s">
        <v>1563</v>
      </c>
      <c r="D1891" s="600"/>
      <c r="E1891" s="224"/>
      <c r="F1891" s="224"/>
    </row>
    <row r="1892" spans="1:6" ht="13.8">
      <c r="A1892" s="592"/>
      <c r="B1892" s="603"/>
      <c r="C1892" s="571" t="s">
        <v>11</v>
      </c>
      <c r="D1892" s="600"/>
      <c r="E1892" s="224"/>
      <c r="F1892" s="224"/>
    </row>
    <row r="1893" spans="1:6" ht="13.8">
      <c r="A1893" s="592"/>
      <c r="B1893" s="603"/>
      <c r="C1893" s="571" t="s">
        <v>22</v>
      </c>
      <c r="D1893" s="600"/>
      <c r="E1893" s="224"/>
      <c r="F1893" s="224"/>
    </row>
    <row r="1894" spans="1:6" ht="13.8">
      <c r="A1894" s="592" t="s">
        <v>1057</v>
      </c>
      <c r="B1894" s="603" t="s">
        <v>1058</v>
      </c>
      <c r="C1894" s="567" t="s">
        <v>12</v>
      </c>
      <c r="D1894" s="602"/>
      <c r="E1894" s="224"/>
      <c r="F1894" s="224"/>
    </row>
    <row r="1895" spans="1:6" ht="13.8">
      <c r="A1895" s="592"/>
      <c r="B1895" s="603"/>
      <c r="C1895" s="569" t="s">
        <v>21</v>
      </c>
      <c r="D1895" s="600"/>
      <c r="E1895" s="224"/>
      <c r="F1895" s="224"/>
    </row>
    <row r="1896" spans="1:6" ht="13.8">
      <c r="A1896" s="592"/>
      <c r="B1896" s="603"/>
      <c r="C1896" s="571" t="s">
        <v>9</v>
      </c>
      <c r="D1896" s="600"/>
      <c r="E1896" s="224"/>
      <c r="F1896" s="224"/>
    </row>
    <row r="1897" spans="1:6" ht="13.8">
      <c r="A1897" s="592"/>
      <c r="B1897" s="603"/>
      <c r="C1897" s="571" t="s">
        <v>10</v>
      </c>
      <c r="D1897" s="600"/>
      <c r="E1897" s="224"/>
      <c r="F1897" s="224"/>
    </row>
    <row r="1898" spans="1:6" ht="13.8">
      <c r="A1898" s="592"/>
      <c r="B1898" s="603"/>
      <c r="C1898" s="572" t="s">
        <v>1563</v>
      </c>
      <c r="D1898" s="600"/>
      <c r="E1898" s="224"/>
      <c r="F1898" s="224"/>
    </row>
    <row r="1899" spans="1:6" ht="13.8">
      <c r="A1899" s="592"/>
      <c r="B1899" s="603"/>
      <c r="C1899" s="571" t="s">
        <v>11</v>
      </c>
      <c r="D1899" s="600"/>
      <c r="E1899" s="224"/>
      <c r="F1899" s="224"/>
    </row>
    <row r="1900" spans="1:6" ht="13.8">
      <c r="A1900" s="592"/>
      <c r="B1900" s="603"/>
      <c r="C1900" s="571" t="s">
        <v>22</v>
      </c>
      <c r="D1900" s="600"/>
      <c r="E1900" s="224"/>
      <c r="F1900" s="224"/>
    </row>
    <row r="1901" spans="1:6" ht="13.8">
      <c r="A1901" s="611" t="s">
        <v>1059</v>
      </c>
      <c r="B1901" s="612" t="s">
        <v>1060</v>
      </c>
      <c r="C1901" s="567" t="s">
        <v>12</v>
      </c>
      <c r="D1901" s="613"/>
      <c r="E1901" s="224"/>
      <c r="F1901" s="224"/>
    </row>
    <row r="1902" spans="1:6" ht="13.8">
      <c r="A1902" s="611"/>
      <c r="B1902" s="612"/>
      <c r="C1902" s="614" t="s">
        <v>21</v>
      </c>
      <c r="D1902" s="613"/>
      <c r="E1902" s="224"/>
      <c r="F1902" s="224"/>
    </row>
    <row r="1903" spans="1:6" ht="13.8">
      <c r="A1903" s="611"/>
      <c r="B1903" s="612"/>
      <c r="C1903" s="606" t="s">
        <v>9</v>
      </c>
      <c r="D1903" s="613"/>
      <c r="E1903" s="224"/>
      <c r="F1903" s="224"/>
    </row>
    <row r="1904" spans="1:6" ht="13.8">
      <c r="A1904" s="611"/>
      <c r="B1904" s="612"/>
      <c r="C1904" s="606" t="s">
        <v>10</v>
      </c>
      <c r="D1904" s="613"/>
      <c r="E1904" s="224"/>
      <c r="F1904" s="224"/>
    </row>
    <row r="1905" spans="1:6" ht="13.8">
      <c r="A1905" s="611"/>
      <c r="B1905" s="612"/>
      <c r="C1905" s="567" t="s">
        <v>1563</v>
      </c>
      <c r="D1905" s="613"/>
      <c r="E1905" s="224"/>
      <c r="F1905" s="224"/>
    </row>
    <row r="1906" spans="1:6" ht="13.8">
      <c r="A1906" s="611"/>
      <c r="B1906" s="612"/>
      <c r="C1906" s="606" t="s">
        <v>11</v>
      </c>
      <c r="D1906" s="613"/>
      <c r="E1906" s="224"/>
      <c r="F1906" s="224"/>
    </row>
    <row r="1907" spans="1:6" ht="13.8">
      <c r="A1907" s="611"/>
      <c r="B1907" s="612"/>
      <c r="C1907" s="606" t="s">
        <v>22</v>
      </c>
      <c r="D1907" s="613"/>
      <c r="E1907" s="224"/>
      <c r="F1907" s="224"/>
    </row>
    <row r="1908" spans="1:6" s="366" customFormat="1" ht="15.6">
      <c r="A1908" s="507" t="s">
        <v>30</v>
      </c>
      <c r="B1908" s="508" t="s">
        <v>1061</v>
      </c>
      <c r="C1908" s="520" t="s">
        <v>12</v>
      </c>
      <c r="D1908" s="642">
        <v>7495.1268700000001</v>
      </c>
      <c r="E1908" s="642">
        <v>7495.1268700000001</v>
      </c>
      <c r="F1908" s="642">
        <v>7495.1268700000001</v>
      </c>
    </row>
    <row r="1909" spans="1:6" s="366" customFormat="1" ht="15.6">
      <c r="A1909" s="507"/>
      <c r="B1909" s="508"/>
      <c r="C1909" s="523" t="s">
        <v>21</v>
      </c>
      <c r="D1909" s="643"/>
      <c r="E1909" s="643"/>
      <c r="F1909" s="643"/>
    </row>
    <row r="1910" spans="1:6" s="366" customFormat="1" ht="15.6">
      <c r="A1910" s="507"/>
      <c r="B1910" s="508"/>
      <c r="C1910" s="526" t="s">
        <v>9</v>
      </c>
      <c r="D1910" s="643">
        <f>D1952+D1974+D2010</f>
        <v>1298.53404</v>
      </c>
      <c r="E1910" s="643">
        <f t="shared" ref="E1910:F1910" si="37">E1952+E1974+E2010</f>
        <v>1298.53404</v>
      </c>
      <c r="F1910" s="643">
        <f t="shared" si="37"/>
        <v>1298.53404</v>
      </c>
    </row>
    <row r="1911" spans="1:6" s="366" customFormat="1" ht="15.6">
      <c r="A1911" s="507"/>
      <c r="B1911" s="508"/>
      <c r="C1911" s="526" t="s">
        <v>10</v>
      </c>
      <c r="D1911" s="643">
        <f>D1953+D1975</f>
        <v>3241.28143</v>
      </c>
      <c r="E1911" s="643">
        <f t="shared" ref="E1911:F1912" si="38">E1953+E1975</f>
        <v>3241.2362400000002</v>
      </c>
      <c r="F1911" s="643">
        <f t="shared" si="38"/>
        <v>3241.2362400000002</v>
      </c>
    </row>
    <row r="1912" spans="1:6" s="366" customFormat="1" ht="15.6">
      <c r="A1912" s="507"/>
      <c r="B1912" s="508"/>
      <c r="C1912" s="527" t="s">
        <v>66</v>
      </c>
      <c r="D1912" s="643">
        <f>D1954+D1976</f>
        <v>33.6</v>
      </c>
      <c r="E1912" s="643">
        <f t="shared" si="38"/>
        <v>33.6</v>
      </c>
      <c r="F1912" s="643">
        <f t="shared" si="38"/>
        <v>33.6</v>
      </c>
    </row>
    <row r="1913" spans="1:6" s="366" customFormat="1" ht="16.2">
      <c r="A1913" s="507"/>
      <c r="B1913" s="508"/>
      <c r="C1913" s="526" t="s">
        <v>1560</v>
      </c>
      <c r="D1913" s="643"/>
      <c r="E1913" s="643"/>
      <c r="F1913" s="644"/>
    </row>
    <row r="1914" spans="1:6" s="366" customFormat="1" ht="15.6">
      <c r="A1914" s="516"/>
      <c r="B1914" s="517"/>
      <c r="C1914" s="526" t="s">
        <v>22</v>
      </c>
      <c r="D1914" s="643"/>
      <c r="E1914" s="643"/>
      <c r="F1914" s="643"/>
    </row>
    <row r="1915" spans="1:6" ht="15.6">
      <c r="A1915" s="131" t="s">
        <v>23</v>
      </c>
      <c r="B1915" s="130" t="s">
        <v>1064</v>
      </c>
      <c r="C1915" s="21" t="s">
        <v>12</v>
      </c>
      <c r="D1915" s="615"/>
      <c r="E1915" s="615"/>
      <c r="F1915" s="615"/>
    </row>
    <row r="1916" spans="1:6" ht="15.6">
      <c r="A1916" s="131"/>
      <c r="B1916" s="130"/>
      <c r="C1916" s="13" t="s">
        <v>21</v>
      </c>
      <c r="D1916" s="615"/>
      <c r="E1916" s="615"/>
      <c r="F1916" s="615"/>
    </row>
    <row r="1917" spans="1:6" ht="15.6">
      <c r="A1917" s="131"/>
      <c r="B1917" s="130"/>
      <c r="C1917" s="14" t="s">
        <v>9</v>
      </c>
      <c r="D1917" s="615"/>
      <c r="E1917" s="615"/>
      <c r="F1917" s="615"/>
    </row>
    <row r="1918" spans="1:6" ht="15.6">
      <c r="A1918" s="131"/>
      <c r="B1918" s="130"/>
      <c r="C1918" s="14" t="s">
        <v>10</v>
      </c>
      <c r="D1918" s="615"/>
      <c r="E1918" s="615"/>
      <c r="F1918" s="615"/>
    </row>
    <row r="1919" spans="1:6" ht="15.6">
      <c r="A1919" s="131"/>
      <c r="B1919" s="130"/>
      <c r="C1919" s="15" t="s">
        <v>66</v>
      </c>
      <c r="D1919" s="615"/>
      <c r="E1919" s="615"/>
      <c r="F1919" s="615"/>
    </row>
    <row r="1920" spans="1:6" ht="15.6">
      <c r="A1920" s="131"/>
      <c r="B1920" s="130"/>
      <c r="C1920" s="14" t="s">
        <v>11</v>
      </c>
      <c r="D1920" s="615"/>
      <c r="E1920" s="615"/>
      <c r="F1920" s="615"/>
    </row>
    <row r="1921" spans="1:6" ht="15.6">
      <c r="A1921" s="131"/>
      <c r="B1921" s="130"/>
      <c r="C1921" s="14" t="s">
        <v>22</v>
      </c>
      <c r="D1921" s="615"/>
      <c r="E1921" s="615"/>
      <c r="F1921" s="615"/>
    </row>
    <row r="1922" spans="1:6" ht="15.6">
      <c r="A1922" s="131" t="s">
        <v>27</v>
      </c>
      <c r="B1922" s="130" t="s">
        <v>1067</v>
      </c>
      <c r="C1922" s="21" t="s">
        <v>12</v>
      </c>
      <c r="D1922" s="615"/>
      <c r="E1922" s="615"/>
      <c r="F1922" s="615"/>
    </row>
    <row r="1923" spans="1:6" ht="15.6">
      <c r="A1923" s="131"/>
      <c r="B1923" s="130"/>
      <c r="C1923" s="13" t="s">
        <v>21</v>
      </c>
      <c r="D1923" s="615"/>
      <c r="E1923" s="615"/>
      <c r="F1923" s="615"/>
    </row>
    <row r="1924" spans="1:6" ht="15.6">
      <c r="A1924" s="131"/>
      <c r="B1924" s="130"/>
      <c r="C1924" s="14" t="s">
        <v>9</v>
      </c>
      <c r="D1924" s="615"/>
      <c r="E1924" s="615"/>
      <c r="F1924" s="615"/>
    </row>
    <row r="1925" spans="1:6" ht="15.6">
      <c r="A1925" s="131"/>
      <c r="B1925" s="130"/>
      <c r="C1925" s="14" t="s">
        <v>10</v>
      </c>
      <c r="D1925" s="615"/>
      <c r="E1925" s="615"/>
      <c r="F1925" s="615"/>
    </row>
    <row r="1926" spans="1:6" ht="15.6">
      <c r="A1926" s="131"/>
      <c r="B1926" s="130"/>
      <c r="C1926" s="15" t="s">
        <v>66</v>
      </c>
      <c r="D1926" s="615"/>
      <c r="E1926" s="615"/>
      <c r="F1926" s="615"/>
    </row>
    <row r="1927" spans="1:6" ht="15.6">
      <c r="A1927" s="131"/>
      <c r="B1927" s="130"/>
      <c r="C1927" s="14" t="s">
        <v>11</v>
      </c>
      <c r="D1927" s="615"/>
      <c r="E1927" s="615"/>
      <c r="F1927" s="615"/>
    </row>
    <row r="1928" spans="1:6" ht="15.6">
      <c r="A1928" s="131"/>
      <c r="B1928" s="130"/>
      <c r="C1928" s="14" t="s">
        <v>22</v>
      </c>
      <c r="D1928" s="615"/>
      <c r="E1928" s="615"/>
      <c r="F1928" s="615"/>
    </row>
    <row r="1929" spans="1:6" ht="15.6">
      <c r="A1929" s="131" t="s">
        <v>131</v>
      </c>
      <c r="B1929" s="130" t="s">
        <v>1068</v>
      </c>
      <c r="C1929" s="21" t="s">
        <v>12</v>
      </c>
      <c r="D1929" s="615"/>
      <c r="E1929" s="615"/>
      <c r="F1929" s="615"/>
    </row>
    <row r="1930" spans="1:6" ht="15.6">
      <c r="A1930" s="131"/>
      <c r="B1930" s="130"/>
      <c r="C1930" s="13" t="s">
        <v>21</v>
      </c>
      <c r="D1930" s="615"/>
      <c r="E1930" s="615"/>
      <c r="F1930" s="615"/>
    </row>
    <row r="1931" spans="1:6" ht="15.6">
      <c r="A1931" s="131"/>
      <c r="B1931" s="130"/>
      <c r="C1931" s="14" t="s">
        <v>9</v>
      </c>
      <c r="D1931" s="615"/>
      <c r="E1931" s="615"/>
      <c r="F1931" s="615"/>
    </row>
    <row r="1932" spans="1:6" ht="15.6">
      <c r="A1932" s="131"/>
      <c r="B1932" s="130"/>
      <c r="C1932" s="14" t="s">
        <v>10</v>
      </c>
      <c r="D1932" s="615"/>
      <c r="E1932" s="615"/>
      <c r="F1932" s="615"/>
    </row>
    <row r="1933" spans="1:6" ht="15.6">
      <c r="A1933" s="131"/>
      <c r="B1933" s="130"/>
      <c r="C1933" s="15" t="s">
        <v>66</v>
      </c>
      <c r="D1933" s="615"/>
      <c r="E1933" s="615"/>
      <c r="F1933" s="615"/>
    </row>
    <row r="1934" spans="1:6" ht="15.6">
      <c r="A1934" s="131"/>
      <c r="B1934" s="130"/>
      <c r="C1934" s="14" t="s">
        <v>11</v>
      </c>
      <c r="D1934" s="615"/>
      <c r="E1934" s="615"/>
      <c r="F1934" s="615"/>
    </row>
    <row r="1935" spans="1:6" ht="15.6">
      <c r="A1935" s="131"/>
      <c r="B1935" s="130"/>
      <c r="C1935" s="14" t="s">
        <v>22</v>
      </c>
      <c r="D1935" s="615"/>
      <c r="E1935" s="615"/>
      <c r="F1935" s="615"/>
    </row>
    <row r="1936" spans="1:6" ht="15.6">
      <c r="A1936" s="616" t="s">
        <v>132</v>
      </c>
      <c r="B1936" s="617" t="s">
        <v>1541</v>
      </c>
      <c r="C1936" s="21" t="s">
        <v>12</v>
      </c>
      <c r="D1936" s="615"/>
      <c r="E1936" s="615"/>
      <c r="F1936" s="615"/>
    </row>
    <row r="1937" spans="1:6" ht="15.6">
      <c r="A1937" s="618"/>
      <c r="B1937" s="619"/>
      <c r="C1937" s="13" t="s">
        <v>21</v>
      </c>
      <c r="D1937" s="615"/>
      <c r="E1937" s="615"/>
      <c r="F1937" s="615"/>
    </row>
    <row r="1938" spans="1:6" ht="15.6">
      <c r="A1938" s="618"/>
      <c r="B1938" s="619"/>
      <c r="C1938" s="14" t="s">
        <v>9</v>
      </c>
      <c r="D1938" s="615"/>
      <c r="E1938" s="615"/>
      <c r="F1938" s="615"/>
    </row>
    <row r="1939" spans="1:6" ht="15.6">
      <c r="A1939" s="618"/>
      <c r="B1939" s="619"/>
      <c r="C1939" s="14" t="s">
        <v>10</v>
      </c>
      <c r="D1939" s="615"/>
      <c r="E1939" s="615"/>
      <c r="F1939" s="615"/>
    </row>
    <row r="1940" spans="1:6" ht="15.6">
      <c r="A1940" s="618"/>
      <c r="B1940" s="619"/>
      <c r="C1940" s="15" t="s">
        <v>66</v>
      </c>
      <c r="D1940" s="615"/>
      <c r="E1940" s="615"/>
      <c r="F1940" s="615"/>
    </row>
    <row r="1941" spans="1:6" ht="15.6">
      <c r="A1941" s="618"/>
      <c r="B1941" s="619"/>
      <c r="C1941" s="14" t="s">
        <v>11</v>
      </c>
      <c r="D1941" s="615"/>
      <c r="E1941" s="615"/>
      <c r="F1941" s="615"/>
    </row>
    <row r="1942" spans="1:6" ht="15.6">
      <c r="A1942" s="620"/>
      <c r="B1942" s="621"/>
      <c r="C1942" s="14" t="s">
        <v>22</v>
      </c>
      <c r="D1942" s="615"/>
      <c r="E1942" s="615"/>
      <c r="F1942" s="615"/>
    </row>
    <row r="1943" spans="1:6" ht="15.6">
      <c r="A1943" s="616" t="s">
        <v>638</v>
      </c>
      <c r="B1943" s="153" t="s">
        <v>1070</v>
      </c>
      <c r="C1943" s="21" t="s">
        <v>12</v>
      </c>
      <c r="D1943" s="615"/>
      <c r="E1943" s="615"/>
      <c r="F1943" s="615"/>
    </row>
    <row r="1944" spans="1:6" ht="15.6">
      <c r="A1944" s="618"/>
      <c r="B1944" s="154"/>
      <c r="C1944" s="13" t="s">
        <v>21</v>
      </c>
      <c r="D1944" s="615"/>
      <c r="E1944" s="615"/>
      <c r="F1944" s="615"/>
    </row>
    <row r="1945" spans="1:6" ht="15.6">
      <c r="A1945" s="618"/>
      <c r="B1945" s="154"/>
      <c r="C1945" s="14" t="s">
        <v>9</v>
      </c>
      <c r="D1945" s="615"/>
      <c r="E1945" s="615"/>
      <c r="F1945" s="615"/>
    </row>
    <row r="1946" spans="1:6" ht="15.6">
      <c r="A1946" s="618"/>
      <c r="B1946" s="154"/>
      <c r="C1946" s="14" t="s">
        <v>10</v>
      </c>
      <c r="D1946" s="615"/>
      <c r="E1946" s="615"/>
      <c r="F1946" s="615"/>
    </row>
    <row r="1947" spans="1:6" ht="15.6">
      <c r="A1947" s="618"/>
      <c r="B1947" s="154"/>
      <c r="C1947" s="15" t="s">
        <v>66</v>
      </c>
      <c r="D1947" s="615"/>
      <c r="E1947" s="615"/>
      <c r="F1947" s="615"/>
    </row>
    <row r="1948" spans="1:6" ht="15.6">
      <c r="A1948" s="618"/>
      <c r="B1948" s="154"/>
      <c r="C1948" s="14" t="s">
        <v>11</v>
      </c>
      <c r="D1948" s="615"/>
      <c r="E1948" s="615"/>
      <c r="F1948" s="615"/>
    </row>
    <row r="1949" spans="1:6" ht="15.6">
      <c r="A1949" s="620"/>
      <c r="B1949" s="158"/>
      <c r="C1949" s="14" t="s">
        <v>22</v>
      </c>
      <c r="D1949" s="615"/>
      <c r="E1949" s="615"/>
      <c r="F1949" s="615"/>
    </row>
    <row r="1950" spans="1:6" ht="15.6">
      <c r="A1950" s="622" t="s">
        <v>652</v>
      </c>
      <c r="B1950" s="153" t="s">
        <v>1071</v>
      </c>
      <c r="C1950" s="623" t="s">
        <v>12</v>
      </c>
      <c r="D1950" s="615" t="s">
        <v>1073</v>
      </c>
      <c r="E1950" s="615" t="s">
        <v>1074</v>
      </c>
      <c r="F1950" s="615" t="s">
        <v>1074</v>
      </c>
    </row>
    <row r="1951" spans="1:6" ht="15.6">
      <c r="A1951" s="624"/>
      <c r="B1951" s="154"/>
      <c r="C1951" s="13" t="s">
        <v>21</v>
      </c>
      <c r="D1951" s="615"/>
      <c r="E1951" s="615"/>
      <c r="F1951" s="615"/>
    </row>
    <row r="1952" spans="1:6" ht="15.6">
      <c r="A1952" s="624"/>
      <c r="B1952" s="154"/>
      <c r="C1952" s="14" t="s">
        <v>9</v>
      </c>
      <c r="D1952" s="615" t="s">
        <v>1593</v>
      </c>
      <c r="E1952" s="615" t="s">
        <v>1593</v>
      </c>
      <c r="F1952" s="615" t="s">
        <v>1593</v>
      </c>
    </row>
    <row r="1953" spans="1:6" ht="15.6">
      <c r="A1953" s="624"/>
      <c r="B1953" s="154"/>
      <c r="C1953" s="14" t="s">
        <v>10</v>
      </c>
      <c r="D1953" s="615" t="s">
        <v>1594</v>
      </c>
      <c r="E1953" s="615" t="s">
        <v>1595</v>
      </c>
      <c r="F1953" s="615" t="s">
        <v>1595</v>
      </c>
    </row>
    <row r="1954" spans="1:6" ht="15.6">
      <c r="A1954" s="624"/>
      <c r="B1954" s="154"/>
      <c r="C1954" s="15" t="s">
        <v>66</v>
      </c>
      <c r="D1954" s="615" t="s">
        <v>1596</v>
      </c>
      <c r="E1954" s="615" t="s">
        <v>1596</v>
      </c>
      <c r="F1954" s="615" t="s">
        <v>1596</v>
      </c>
    </row>
    <row r="1955" spans="1:6" ht="15.6">
      <c r="A1955" s="624"/>
      <c r="B1955" s="154"/>
      <c r="C1955" s="14" t="s">
        <v>11</v>
      </c>
      <c r="D1955" s="615"/>
      <c r="E1955" s="615"/>
      <c r="F1955" s="615"/>
    </row>
    <row r="1956" spans="1:6" ht="15.6">
      <c r="A1956" s="625"/>
      <c r="B1956" s="158"/>
      <c r="C1956" s="14" t="s">
        <v>22</v>
      </c>
      <c r="D1956" s="615"/>
      <c r="E1956" s="615"/>
      <c r="F1956" s="615"/>
    </row>
    <row r="1957" spans="1:6" ht="15.6">
      <c r="A1957" s="626" t="s">
        <v>0</v>
      </c>
      <c r="B1957" s="627"/>
      <c r="C1957" s="14"/>
      <c r="D1957" s="615"/>
      <c r="E1957" s="615"/>
      <c r="F1957" s="615"/>
    </row>
    <row r="1958" spans="1:6" ht="15.6">
      <c r="A1958" s="628" t="s">
        <v>170</v>
      </c>
      <c r="B1958" s="629" t="s">
        <v>1076</v>
      </c>
      <c r="C1958" s="623" t="s">
        <v>12</v>
      </c>
      <c r="D1958" s="615"/>
      <c r="E1958" s="615"/>
      <c r="F1958" s="615"/>
    </row>
    <row r="1959" spans="1:6" ht="15.6">
      <c r="A1959" s="630"/>
      <c r="B1959" s="631"/>
      <c r="C1959" s="13" t="s">
        <v>21</v>
      </c>
      <c r="D1959" s="615"/>
      <c r="E1959" s="615"/>
      <c r="F1959" s="615"/>
    </row>
    <row r="1960" spans="1:6" ht="15.6">
      <c r="A1960" s="630"/>
      <c r="B1960" s="631"/>
      <c r="C1960" s="14" t="s">
        <v>9</v>
      </c>
      <c r="D1960" s="615"/>
      <c r="E1960" s="615"/>
      <c r="F1960" s="615"/>
    </row>
    <row r="1961" spans="1:6" ht="15.6">
      <c r="A1961" s="630"/>
      <c r="B1961" s="631"/>
      <c r="C1961" s="14" t="s">
        <v>10</v>
      </c>
      <c r="D1961" s="615"/>
      <c r="E1961" s="615"/>
      <c r="F1961" s="615"/>
    </row>
    <row r="1962" spans="1:6" ht="15.6">
      <c r="A1962" s="630"/>
      <c r="B1962" s="631"/>
      <c r="C1962" s="15" t="s">
        <v>66</v>
      </c>
      <c r="D1962" s="615"/>
      <c r="E1962" s="615"/>
      <c r="F1962" s="615"/>
    </row>
    <row r="1963" spans="1:6" ht="15.6">
      <c r="A1963" s="630"/>
      <c r="B1963" s="631"/>
      <c r="C1963" s="14" t="s">
        <v>11</v>
      </c>
      <c r="D1963" s="615"/>
      <c r="E1963" s="615"/>
      <c r="F1963" s="615"/>
    </row>
    <row r="1964" spans="1:6" ht="15.6">
      <c r="A1964" s="632"/>
      <c r="B1964" s="633"/>
      <c r="C1964" s="14" t="s">
        <v>22</v>
      </c>
      <c r="D1964" s="615"/>
      <c r="E1964" s="615"/>
      <c r="F1964" s="615"/>
    </row>
    <row r="1965" spans="1:6" ht="15.6">
      <c r="A1965" s="628" t="s">
        <v>171</v>
      </c>
      <c r="B1965" s="629" t="s">
        <v>1078</v>
      </c>
      <c r="C1965" s="623" t="s">
        <v>12</v>
      </c>
      <c r="D1965" s="615" t="s">
        <v>1073</v>
      </c>
      <c r="E1965" s="615" t="s">
        <v>1074</v>
      </c>
      <c r="F1965" s="615" t="s">
        <v>1074</v>
      </c>
    </row>
    <row r="1966" spans="1:6" ht="15.6">
      <c r="A1966" s="630"/>
      <c r="B1966" s="631"/>
      <c r="C1966" s="13" t="s">
        <v>21</v>
      </c>
      <c r="D1966" s="615"/>
      <c r="E1966" s="615"/>
      <c r="F1966" s="615"/>
    </row>
    <row r="1967" spans="1:6" ht="15.6">
      <c r="A1967" s="630"/>
      <c r="B1967" s="631"/>
      <c r="C1967" s="14" t="s">
        <v>9</v>
      </c>
      <c r="D1967" s="615" t="s">
        <v>1593</v>
      </c>
      <c r="E1967" s="615" t="s">
        <v>1593</v>
      </c>
      <c r="F1967" s="615" t="s">
        <v>1597</v>
      </c>
    </row>
    <row r="1968" spans="1:6" ht="15.6">
      <c r="A1968" s="630"/>
      <c r="B1968" s="631"/>
      <c r="C1968" s="14" t="s">
        <v>10</v>
      </c>
      <c r="D1968" s="615" t="s">
        <v>1594</v>
      </c>
      <c r="E1968" s="615" t="s">
        <v>1595</v>
      </c>
      <c r="F1968" s="615" t="s">
        <v>1595</v>
      </c>
    </row>
    <row r="1969" spans="1:6" ht="15.6">
      <c r="A1969" s="630"/>
      <c r="B1969" s="631"/>
      <c r="C1969" s="15" t="s">
        <v>66</v>
      </c>
      <c r="D1969" s="615" t="s">
        <v>1596</v>
      </c>
      <c r="E1969" s="615" t="s">
        <v>1596</v>
      </c>
      <c r="F1969" s="615" t="s">
        <v>1596</v>
      </c>
    </row>
    <row r="1970" spans="1:6" ht="15.6">
      <c r="A1970" s="630"/>
      <c r="B1970" s="631"/>
      <c r="C1970" s="14" t="s">
        <v>11</v>
      </c>
      <c r="D1970" s="615"/>
      <c r="E1970" s="615"/>
      <c r="F1970" s="615"/>
    </row>
    <row r="1971" spans="1:6" ht="15.6">
      <c r="A1971" s="632"/>
      <c r="B1971" s="633"/>
      <c r="C1971" s="14" t="s">
        <v>22</v>
      </c>
      <c r="D1971" s="615"/>
      <c r="E1971" s="615"/>
      <c r="F1971" s="615"/>
    </row>
    <row r="1972" spans="1:6" ht="15.6">
      <c r="A1972" s="628" t="s">
        <v>1104</v>
      </c>
      <c r="B1972" s="629" t="s">
        <v>1105</v>
      </c>
      <c r="C1972" s="634" t="s">
        <v>12</v>
      </c>
      <c r="D1972" s="615" t="s">
        <v>1108</v>
      </c>
      <c r="E1972" s="615" t="s">
        <v>1108</v>
      </c>
      <c r="F1972" s="615" t="s">
        <v>1108</v>
      </c>
    </row>
    <row r="1973" spans="1:6" ht="15.6">
      <c r="A1973" s="630"/>
      <c r="B1973" s="631"/>
      <c r="C1973" s="635" t="s">
        <v>21</v>
      </c>
      <c r="D1973" s="615" t="s">
        <v>1598</v>
      </c>
      <c r="E1973" s="615" t="s">
        <v>1598</v>
      </c>
      <c r="F1973" s="615" t="s">
        <v>1598</v>
      </c>
    </row>
    <row r="1974" spans="1:6" ht="15.6">
      <c r="A1974" s="630"/>
      <c r="B1974" s="631"/>
      <c r="C1974" s="636" t="s">
        <v>9</v>
      </c>
      <c r="D1974" s="615" t="s">
        <v>1599</v>
      </c>
      <c r="E1974" s="615" t="s">
        <v>1599</v>
      </c>
      <c r="F1974" s="615" t="s">
        <v>1599</v>
      </c>
    </row>
    <row r="1975" spans="1:6" ht="15.6">
      <c r="A1975" s="630"/>
      <c r="B1975" s="631"/>
      <c r="C1975" s="636" t="s">
        <v>10</v>
      </c>
      <c r="D1975" s="615" t="s">
        <v>1600</v>
      </c>
      <c r="E1975" s="615" t="s">
        <v>1600</v>
      </c>
      <c r="F1975" s="615" t="s">
        <v>1600</v>
      </c>
    </row>
    <row r="1976" spans="1:6" ht="15.6">
      <c r="A1976" s="630"/>
      <c r="B1976" s="631"/>
      <c r="C1976" s="637" t="s">
        <v>66</v>
      </c>
      <c r="D1976" s="615"/>
      <c r="E1976" s="615"/>
      <c r="F1976" s="615"/>
    </row>
    <row r="1977" spans="1:6" ht="15.6">
      <c r="A1977" s="630"/>
      <c r="B1977" s="631"/>
      <c r="C1977" s="636" t="s">
        <v>11</v>
      </c>
      <c r="D1977" s="615"/>
      <c r="E1977" s="615"/>
      <c r="F1977" s="615"/>
    </row>
    <row r="1978" spans="1:6" ht="15.6">
      <c r="A1978" s="632"/>
      <c r="B1978" s="633"/>
      <c r="C1978" s="636" t="s">
        <v>22</v>
      </c>
      <c r="D1978" s="615"/>
      <c r="E1978" s="615"/>
      <c r="F1978" s="615"/>
    </row>
    <row r="1979" spans="1:6" ht="15.6">
      <c r="A1979" s="626" t="s">
        <v>0</v>
      </c>
      <c r="B1979" s="627"/>
      <c r="C1979" s="638"/>
      <c r="D1979" s="615"/>
      <c r="E1979" s="615"/>
      <c r="F1979" s="615"/>
    </row>
    <row r="1980" spans="1:6" ht="15.6">
      <c r="A1980" s="628" t="s">
        <v>1109</v>
      </c>
      <c r="B1980" s="629" t="s">
        <v>1110</v>
      </c>
      <c r="C1980" s="634" t="s">
        <v>12</v>
      </c>
      <c r="D1980" s="615"/>
      <c r="E1980" s="615"/>
      <c r="F1980" s="615"/>
    </row>
    <row r="1981" spans="1:6" ht="15.6">
      <c r="A1981" s="630"/>
      <c r="B1981" s="631"/>
      <c r="C1981" s="635" t="s">
        <v>21</v>
      </c>
      <c r="D1981" s="615"/>
      <c r="E1981" s="615"/>
      <c r="F1981" s="615"/>
    </row>
    <row r="1982" spans="1:6" ht="15.6">
      <c r="A1982" s="630"/>
      <c r="B1982" s="631"/>
      <c r="C1982" s="636" t="s">
        <v>9</v>
      </c>
      <c r="D1982" s="615"/>
      <c r="E1982" s="615"/>
      <c r="F1982" s="615"/>
    </row>
    <row r="1983" spans="1:6" ht="15.6">
      <c r="A1983" s="630"/>
      <c r="B1983" s="631"/>
      <c r="C1983" s="636" t="s">
        <v>10</v>
      </c>
      <c r="D1983" s="615"/>
      <c r="E1983" s="615"/>
      <c r="F1983" s="615"/>
    </row>
    <row r="1984" spans="1:6" ht="15.6">
      <c r="A1984" s="630"/>
      <c r="B1984" s="631"/>
      <c r="C1984" s="637" t="s">
        <v>66</v>
      </c>
      <c r="D1984" s="615"/>
      <c r="E1984" s="615"/>
      <c r="F1984" s="615"/>
    </row>
    <row r="1985" spans="1:6" ht="15.6">
      <c r="A1985" s="630"/>
      <c r="B1985" s="631"/>
      <c r="C1985" s="636" t="s">
        <v>11</v>
      </c>
      <c r="D1985" s="615"/>
      <c r="E1985" s="615"/>
      <c r="F1985" s="615"/>
    </row>
    <row r="1986" spans="1:6" ht="15.6">
      <c r="A1986" s="632"/>
      <c r="B1986" s="633"/>
      <c r="C1986" s="636" t="s">
        <v>22</v>
      </c>
      <c r="D1986" s="615"/>
      <c r="E1986" s="615"/>
      <c r="F1986" s="615"/>
    </row>
    <row r="1987" spans="1:6" ht="15.6">
      <c r="A1987" s="628" t="s">
        <v>1111</v>
      </c>
      <c r="B1987" s="629" t="s">
        <v>1112</v>
      </c>
      <c r="C1987" s="634" t="s">
        <v>12</v>
      </c>
      <c r="D1987" s="615" t="s">
        <v>1108</v>
      </c>
      <c r="E1987" s="615" t="s">
        <v>1108</v>
      </c>
      <c r="F1987" s="615" t="s">
        <v>1108</v>
      </c>
    </row>
    <row r="1988" spans="1:6" ht="15.6">
      <c r="A1988" s="630"/>
      <c r="B1988" s="631"/>
      <c r="C1988" s="635" t="s">
        <v>21</v>
      </c>
      <c r="D1988" s="615" t="s">
        <v>1598</v>
      </c>
      <c r="E1988" s="615" t="s">
        <v>1598</v>
      </c>
      <c r="F1988" s="615" t="s">
        <v>1598</v>
      </c>
    </row>
    <row r="1989" spans="1:6" ht="15.6">
      <c r="A1989" s="630"/>
      <c r="B1989" s="631"/>
      <c r="C1989" s="636" t="s">
        <v>9</v>
      </c>
      <c r="D1989" s="615" t="s">
        <v>1599</v>
      </c>
      <c r="E1989" s="615" t="s">
        <v>1599</v>
      </c>
      <c r="F1989" s="615" t="s">
        <v>1599</v>
      </c>
    </row>
    <row r="1990" spans="1:6" ht="15.6">
      <c r="A1990" s="630"/>
      <c r="B1990" s="631"/>
      <c r="C1990" s="636" t="s">
        <v>10</v>
      </c>
      <c r="D1990" s="615" t="s">
        <v>1600</v>
      </c>
      <c r="E1990" s="615" t="s">
        <v>1600</v>
      </c>
      <c r="F1990" s="615" t="s">
        <v>1600</v>
      </c>
    </row>
    <row r="1991" spans="1:6" ht="15.6">
      <c r="A1991" s="630"/>
      <c r="B1991" s="631"/>
      <c r="C1991" s="637" t="s">
        <v>66</v>
      </c>
      <c r="D1991" s="615"/>
      <c r="E1991" s="615"/>
      <c r="F1991" s="615"/>
    </row>
    <row r="1992" spans="1:6" ht="15.6">
      <c r="A1992" s="630"/>
      <c r="B1992" s="631"/>
      <c r="C1992" s="636" t="s">
        <v>11</v>
      </c>
      <c r="D1992" s="615"/>
      <c r="E1992" s="615"/>
      <c r="F1992" s="615"/>
    </row>
    <row r="1993" spans="1:6" ht="15.6">
      <c r="A1993" s="632"/>
      <c r="B1993" s="633"/>
      <c r="C1993" s="636" t="s">
        <v>22</v>
      </c>
      <c r="D1993" s="615"/>
      <c r="E1993" s="615"/>
      <c r="F1993" s="615"/>
    </row>
    <row r="1994" spans="1:6" ht="15.6">
      <c r="A1994" s="628" t="s">
        <v>1113</v>
      </c>
      <c r="B1994" s="629" t="s">
        <v>1114</v>
      </c>
      <c r="C1994" s="634" t="s">
        <v>12</v>
      </c>
      <c r="D1994" s="615"/>
      <c r="E1994" s="615"/>
      <c r="F1994" s="615"/>
    </row>
    <row r="1995" spans="1:6" ht="15.6">
      <c r="A1995" s="630"/>
      <c r="B1995" s="631"/>
      <c r="C1995" s="635" t="s">
        <v>21</v>
      </c>
      <c r="D1995" s="615"/>
      <c r="E1995" s="615"/>
      <c r="F1995" s="615"/>
    </row>
    <row r="1996" spans="1:6" ht="15.6">
      <c r="A1996" s="630"/>
      <c r="B1996" s="631"/>
      <c r="C1996" s="636" t="s">
        <v>9</v>
      </c>
      <c r="D1996" s="615"/>
      <c r="E1996" s="615"/>
      <c r="F1996" s="615"/>
    </row>
    <row r="1997" spans="1:6" ht="15.6">
      <c r="A1997" s="630"/>
      <c r="B1997" s="631"/>
      <c r="C1997" s="636" t="s">
        <v>10</v>
      </c>
      <c r="D1997" s="615"/>
      <c r="E1997" s="615"/>
      <c r="F1997" s="615"/>
    </row>
    <row r="1998" spans="1:6" ht="15.6">
      <c r="A1998" s="630"/>
      <c r="B1998" s="631"/>
      <c r="C1998" s="637" t="s">
        <v>66</v>
      </c>
      <c r="D1998" s="615"/>
      <c r="E1998" s="615"/>
      <c r="F1998" s="615"/>
    </row>
    <row r="1999" spans="1:6" ht="15.6">
      <c r="A1999" s="630"/>
      <c r="B1999" s="631"/>
      <c r="C1999" s="636" t="s">
        <v>11</v>
      </c>
      <c r="D1999" s="615"/>
      <c r="E1999" s="615"/>
      <c r="F1999" s="615"/>
    </row>
    <row r="2000" spans="1:6" ht="15.6">
      <c r="A2000" s="632"/>
      <c r="B2000" s="633"/>
      <c r="C2000" s="636" t="s">
        <v>22</v>
      </c>
      <c r="D2000" s="615"/>
      <c r="E2000" s="615"/>
      <c r="F2000" s="615"/>
    </row>
    <row r="2001" spans="1:6" ht="15.6">
      <c r="A2001" s="639" t="s">
        <v>1115</v>
      </c>
      <c r="B2001" s="629" t="s">
        <v>1116</v>
      </c>
      <c r="C2001" s="634" t="s">
        <v>12</v>
      </c>
      <c r="D2001" s="615"/>
      <c r="E2001" s="615"/>
      <c r="F2001" s="615"/>
    </row>
    <row r="2002" spans="1:6" ht="15.6">
      <c r="A2002" s="640"/>
      <c r="B2002" s="631"/>
      <c r="C2002" s="635" t="s">
        <v>21</v>
      </c>
      <c r="D2002" s="615"/>
      <c r="E2002" s="615"/>
      <c r="F2002" s="615"/>
    </row>
    <row r="2003" spans="1:6" ht="15.6">
      <c r="A2003" s="640"/>
      <c r="B2003" s="631"/>
      <c r="C2003" s="636" t="s">
        <v>9</v>
      </c>
      <c r="D2003" s="615"/>
      <c r="E2003" s="615"/>
      <c r="F2003" s="615"/>
    </row>
    <row r="2004" spans="1:6" ht="15.6">
      <c r="A2004" s="640"/>
      <c r="B2004" s="631"/>
      <c r="C2004" s="636" t="s">
        <v>10</v>
      </c>
      <c r="D2004" s="615"/>
      <c r="E2004" s="615"/>
      <c r="F2004" s="615"/>
    </row>
    <row r="2005" spans="1:6" ht="15.6">
      <c r="A2005" s="640"/>
      <c r="B2005" s="631"/>
      <c r="C2005" s="637" t="s">
        <v>66</v>
      </c>
      <c r="D2005" s="615"/>
      <c r="E2005" s="615"/>
      <c r="F2005" s="615"/>
    </row>
    <row r="2006" spans="1:6" ht="15.6">
      <c r="A2006" s="640"/>
      <c r="B2006" s="631"/>
      <c r="C2006" s="636" t="s">
        <v>11</v>
      </c>
      <c r="D2006" s="615"/>
      <c r="E2006" s="615"/>
      <c r="F2006" s="615"/>
    </row>
    <row r="2007" spans="1:6" ht="15.6">
      <c r="A2007" s="641"/>
      <c r="B2007" s="633"/>
      <c r="C2007" s="636" t="s">
        <v>22</v>
      </c>
      <c r="D2007" s="615"/>
      <c r="E2007" s="615"/>
      <c r="F2007" s="615"/>
    </row>
    <row r="2008" spans="1:6" ht="15.6">
      <c r="A2008" s="628" t="s">
        <v>1117</v>
      </c>
      <c r="B2008" s="629" t="s">
        <v>1552</v>
      </c>
      <c r="C2008" s="634" t="s">
        <v>12</v>
      </c>
      <c r="D2008" s="615" t="s">
        <v>1121</v>
      </c>
      <c r="E2008" s="615" t="s">
        <v>1121</v>
      </c>
      <c r="F2008" s="615" t="s">
        <v>1121</v>
      </c>
    </row>
    <row r="2009" spans="1:6" ht="15.6">
      <c r="A2009" s="630"/>
      <c r="B2009" s="631"/>
      <c r="C2009" s="635" t="s">
        <v>21</v>
      </c>
      <c r="D2009" s="615"/>
      <c r="E2009" s="615"/>
      <c r="F2009" s="615"/>
    </row>
    <row r="2010" spans="1:6" ht="15.6">
      <c r="A2010" s="630"/>
      <c r="B2010" s="631"/>
      <c r="C2010" s="636" t="s">
        <v>9</v>
      </c>
      <c r="D2010" s="615" t="s">
        <v>1121</v>
      </c>
      <c r="E2010" s="615" t="s">
        <v>1121</v>
      </c>
      <c r="F2010" s="615" t="s">
        <v>1121</v>
      </c>
    </row>
    <row r="2011" spans="1:6" ht="15.6">
      <c r="A2011" s="630"/>
      <c r="B2011" s="631"/>
      <c r="C2011" s="636" t="s">
        <v>10</v>
      </c>
      <c r="D2011" s="615"/>
      <c r="E2011" s="615"/>
      <c r="F2011" s="615"/>
    </row>
    <row r="2012" spans="1:6" ht="15.6">
      <c r="A2012" s="630"/>
      <c r="B2012" s="631"/>
      <c r="C2012" s="637" t="s">
        <v>66</v>
      </c>
      <c r="D2012" s="615"/>
      <c r="E2012" s="615"/>
      <c r="F2012" s="615"/>
    </row>
    <row r="2013" spans="1:6" ht="15.6">
      <c r="A2013" s="630"/>
      <c r="B2013" s="631"/>
      <c r="C2013" s="636" t="s">
        <v>11</v>
      </c>
      <c r="D2013" s="615"/>
      <c r="E2013" s="615"/>
      <c r="F2013" s="615"/>
    </row>
    <row r="2014" spans="1:6" ht="15.6">
      <c r="A2014" s="632"/>
      <c r="B2014" s="633"/>
      <c r="C2014" s="636" t="s">
        <v>22</v>
      </c>
      <c r="D2014" s="615"/>
      <c r="E2014" s="615"/>
      <c r="F2014" s="615"/>
    </row>
    <row r="2015" spans="1:6" ht="15.6">
      <c r="A2015" s="628" t="s">
        <v>1119</v>
      </c>
      <c r="B2015" s="629" t="s">
        <v>1120</v>
      </c>
      <c r="C2015" s="634" t="s">
        <v>12</v>
      </c>
      <c r="D2015" s="615" t="s">
        <v>1121</v>
      </c>
      <c r="E2015" s="615" t="s">
        <v>1121</v>
      </c>
      <c r="F2015" s="615" t="s">
        <v>1121</v>
      </c>
    </row>
    <row r="2016" spans="1:6" ht="15.6">
      <c r="A2016" s="630"/>
      <c r="B2016" s="631"/>
      <c r="C2016" s="635" t="s">
        <v>21</v>
      </c>
      <c r="D2016" s="615"/>
      <c r="E2016" s="615"/>
      <c r="F2016" s="615"/>
    </row>
    <row r="2017" spans="1:6" ht="15.6">
      <c r="A2017" s="630"/>
      <c r="B2017" s="631"/>
      <c r="C2017" s="636" t="s">
        <v>9</v>
      </c>
      <c r="D2017" s="615" t="s">
        <v>1121</v>
      </c>
      <c r="E2017" s="615" t="s">
        <v>1121</v>
      </c>
      <c r="F2017" s="615" t="s">
        <v>1121</v>
      </c>
    </row>
    <row r="2018" spans="1:6" ht="15.6">
      <c r="A2018" s="630"/>
      <c r="B2018" s="631"/>
      <c r="C2018" s="636" t="s">
        <v>10</v>
      </c>
      <c r="D2018" s="615"/>
      <c r="E2018" s="615"/>
      <c r="F2018" s="615"/>
    </row>
    <row r="2019" spans="1:6" ht="15.6">
      <c r="A2019" s="630"/>
      <c r="B2019" s="631"/>
      <c r="C2019" s="637" t="s">
        <v>66</v>
      </c>
      <c r="D2019" s="615"/>
      <c r="E2019" s="615"/>
      <c r="F2019" s="615"/>
    </row>
    <row r="2020" spans="1:6" ht="15.6">
      <c r="A2020" s="630"/>
      <c r="B2020" s="631"/>
      <c r="C2020" s="636" t="s">
        <v>11</v>
      </c>
      <c r="D2020" s="615"/>
      <c r="E2020" s="615"/>
      <c r="F2020" s="615"/>
    </row>
    <row r="2021" spans="1:6" ht="15.6">
      <c r="A2021" s="632"/>
      <c r="B2021" s="633"/>
      <c r="C2021" s="636" t="s">
        <v>22</v>
      </c>
      <c r="D2021" s="615"/>
      <c r="E2021" s="615"/>
      <c r="F2021" s="615"/>
    </row>
    <row r="2022" spans="1:6" ht="15.6">
      <c r="A2022" s="628" t="s">
        <v>1123</v>
      </c>
      <c r="B2022" s="629" t="s">
        <v>1124</v>
      </c>
      <c r="C2022" s="634" t="s">
        <v>12</v>
      </c>
      <c r="D2022" s="615"/>
      <c r="E2022" s="615"/>
      <c r="F2022" s="615"/>
    </row>
    <row r="2023" spans="1:6" ht="15.6">
      <c r="A2023" s="630"/>
      <c r="B2023" s="631"/>
      <c r="C2023" s="635" t="s">
        <v>21</v>
      </c>
      <c r="D2023" s="615"/>
      <c r="E2023" s="615"/>
      <c r="F2023" s="615"/>
    </row>
    <row r="2024" spans="1:6" ht="15.6">
      <c r="A2024" s="630"/>
      <c r="B2024" s="631"/>
      <c r="C2024" s="636" t="s">
        <v>9</v>
      </c>
      <c r="D2024" s="615"/>
      <c r="E2024" s="615"/>
      <c r="F2024" s="615"/>
    </row>
    <row r="2025" spans="1:6" ht="15.6">
      <c r="A2025" s="630"/>
      <c r="B2025" s="631"/>
      <c r="C2025" s="636" t="s">
        <v>10</v>
      </c>
      <c r="D2025" s="615"/>
      <c r="E2025" s="615"/>
      <c r="F2025" s="615"/>
    </row>
    <row r="2026" spans="1:6" ht="15.6">
      <c r="A2026" s="630"/>
      <c r="B2026" s="631"/>
      <c r="C2026" s="637" t="s">
        <v>66</v>
      </c>
      <c r="D2026" s="615"/>
      <c r="E2026" s="615"/>
      <c r="F2026" s="615"/>
    </row>
    <row r="2027" spans="1:6" ht="15.6">
      <c r="A2027" s="630"/>
      <c r="B2027" s="631"/>
      <c r="C2027" s="636" t="s">
        <v>11</v>
      </c>
      <c r="D2027" s="615"/>
      <c r="E2027" s="615"/>
      <c r="F2027" s="615"/>
    </row>
    <row r="2028" spans="1:6" ht="15.6">
      <c r="A2028" s="632"/>
      <c r="B2028" s="633"/>
      <c r="C2028" s="636" t="s">
        <v>22</v>
      </c>
      <c r="D2028" s="615"/>
      <c r="E2028" s="615"/>
      <c r="F2028" s="615"/>
    </row>
    <row r="2029" spans="1:6" s="367" customFormat="1" ht="15.6">
      <c r="A2029" s="507" t="s">
        <v>30</v>
      </c>
      <c r="B2029" s="508" t="s">
        <v>1125</v>
      </c>
      <c r="C2029" s="520" t="s">
        <v>12</v>
      </c>
      <c r="D2029" s="510">
        <f>D2030+D2031+D2032+D2033+D2034+D2035</f>
        <v>203737.47999999998</v>
      </c>
      <c r="E2029" s="510">
        <f t="shared" ref="E2029:F2029" si="39">E2030+E2031+E2032+E2033+E2034+E2035</f>
        <v>203551.62999999998</v>
      </c>
      <c r="F2029" s="510">
        <f t="shared" si="39"/>
        <v>203551.62999999998</v>
      </c>
    </row>
    <row r="2030" spans="1:6" s="367" customFormat="1" ht="15.6">
      <c r="A2030" s="507"/>
      <c r="B2030" s="508"/>
      <c r="C2030" s="523" t="s">
        <v>21</v>
      </c>
      <c r="D2030" s="664">
        <f t="shared" ref="D2030:F2035" si="40">D2037+D2094+D2151</f>
        <v>0</v>
      </c>
      <c r="E2030" s="664">
        <f t="shared" si="40"/>
        <v>0</v>
      </c>
      <c r="F2030" s="664">
        <f t="shared" si="40"/>
        <v>0</v>
      </c>
    </row>
    <row r="2031" spans="1:6" s="366" customFormat="1" ht="15.6">
      <c r="A2031" s="507"/>
      <c r="B2031" s="508"/>
      <c r="C2031" s="526" t="s">
        <v>9</v>
      </c>
      <c r="D2031" s="664">
        <f t="shared" si="40"/>
        <v>159410.78</v>
      </c>
      <c r="E2031" s="664">
        <f t="shared" si="40"/>
        <v>159225.91999999998</v>
      </c>
      <c r="F2031" s="664">
        <f t="shared" si="40"/>
        <v>159225.91999999998</v>
      </c>
    </row>
    <row r="2032" spans="1:6" s="366" customFormat="1" ht="15.6">
      <c r="A2032" s="507"/>
      <c r="B2032" s="508"/>
      <c r="C2032" s="526" t="s">
        <v>10</v>
      </c>
      <c r="D2032" s="664">
        <f t="shared" si="40"/>
        <v>44326.7</v>
      </c>
      <c r="E2032" s="664">
        <f t="shared" si="40"/>
        <v>44325.71</v>
      </c>
      <c r="F2032" s="664">
        <f t="shared" si="40"/>
        <v>44325.71</v>
      </c>
    </row>
    <row r="2033" spans="1:6" s="367" customFormat="1" ht="15.6">
      <c r="A2033" s="507"/>
      <c r="B2033" s="508"/>
      <c r="C2033" s="527" t="s">
        <v>66</v>
      </c>
      <c r="D2033" s="664">
        <f t="shared" si="40"/>
        <v>0</v>
      </c>
      <c r="E2033" s="664">
        <f t="shared" si="40"/>
        <v>0</v>
      </c>
      <c r="F2033" s="664">
        <f t="shared" si="40"/>
        <v>0</v>
      </c>
    </row>
    <row r="2034" spans="1:6" s="367" customFormat="1" ht="16.2">
      <c r="A2034" s="507"/>
      <c r="B2034" s="508"/>
      <c r="C2034" s="526" t="s">
        <v>1560</v>
      </c>
      <c r="D2034" s="664">
        <f t="shared" si="40"/>
        <v>0</v>
      </c>
      <c r="E2034" s="664">
        <f t="shared" si="40"/>
        <v>0</v>
      </c>
      <c r="F2034" s="664">
        <f t="shared" si="40"/>
        <v>0</v>
      </c>
    </row>
    <row r="2035" spans="1:6" s="367" customFormat="1" ht="15.6">
      <c r="A2035" s="516"/>
      <c r="B2035" s="517"/>
      <c r="C2035" s="526" t="s">
        <v>22</v>
      </c>
      <c r="D2035" s="664">
        <f t="shared" si="40"/>
        <v>0</v>
      </c>
      <c r="E2035" s="664">
        <f t="shared" si="40"/>
        <v>0</v>
      </c>
      <c r="F2035" s="664">
        <f t="shared" si="40"/>
        <v>0</v>
      </c>
    </row>
    <row r="2036" spans="1:6" s="648" customFormat="1" ht="15.6">
      <c r="A2036" s="645" t="s">
        <v>23</v>
      </c>
      <c r="B2036" s="646" t="s">
        <v>1127</v>
      </c>
      <c r="C2036" s="647" t="s">
        <v>12</v>
      </c>
      <c r="D2036" s="319">
        <f>D2037+D2038+D2039+D2040+D2041+D2042</f>
        <v>0</v>
      </c>
      <c r="E2036" s="319">
        <f t="shared" ref="E2036:F2036" si="41">E2037+E2038+E2039+E2040+E2041+E2042</f>
        <v>0</v>
      </c>
      <c r="F2036" s="319">
        <f t="shared" si="41"/>
        <v>0</v>
      </c>
    </row>
    <row r="2037" spans="1:6" s="648" customFormat="1" ht="15.6">
      <c r="A2037" s="649"/>
      <c r="B2037" s="650"/>
      <c r="C2037" s="651" t="s">
        <v>21</v>
      </c>
      <c r="D2037" s="319">
        <f t="shared" ref="D2037:F2042" si="42">D2045+D2052+D2059+D2066+D2073+D2080+D2087</f>
        <v>0</v>
      </c>
      <c r="E2037" s="319">
        <f t="shared" si="42"/>
        <v>0</v>
      </c>
      <c r="F2037" s="319">
        <f t="shared" si="42"/>
        <v>0</v>
      </c>
    </row>
    <row r="2038" spans="1:6" s="648" customFormat="1" ht="15.6">
      <c r="A2038" s="649"/>
      <c r="B2038" s="650"/>
      <c r="C2038" s="529" t="s">
        <v>9</v>
      </c>
      <c r="D2038" s="319">
        <f t="shared" si="42"/>
        <v>0</v>
      </c>
      <c r="E2038" s="319">
        <f t="shared" si="42"/>
        <v>0</v>
      </c>
      <c r="F2038" s="319">
        <f t="shared" si="42"/>
        <v>0</v>
      </c>
    </row>
    <row r="2039" spans="1:6" s="648" customFormat="1" ht="15.6">
      <c r="A2039" s="649"/>
      <c r="B2039" s="650"/>
      <c r="C2039" s="529" t="s">
        <v>10</v>
      </c>
      <c r="D2039" s="319">
        <f t="shared" si="42"/>
        <v>0</v>
      </c>
      <c r="E2039" s="319">
        <f t="shared" si="42"/>
        <v>0</v>
      </c>
      <c r="F2039" s="319">
        <f t="shared" si="42"/>
        <v>0</v>
      </c>
    </row>
    <row r="2040" spans="1:6" s="648" customFormat="1" ht="15.6">
      <c r="A2040" s="649"/>
      <c r="B2040" s="650"/>
      <c r="C2040" s="652" t="s">
        <v>66</v>
      </c>
      <c r="D2040" s="319">
        <f t="shared" si="42"/>
        <v>0</v>
      </c>
      <c r="E2040" s="319">
        <f t="shared" si="42"/>
        <v>0</v>
      </c>
      <c r="F2040" s="319">
        <f t="shared" si="42"/>
        <v>0</v>
      </c>
    </row>
    <row r="2041" spans="1:6" s="648" customFormat="1" ht="15.6">
      <c r="A2041" s="649"/>
      <c r="B2041" s="650"/>
      <c r="C2041" s="529" t="s">
        <v>11</v>
      </c>
      <c r="D2041" s="319">
        <f t="shared" si="42"/>
        <v>0</v>
      </c>
      <c r="E2041" s="319">
        <f t="shared" si="42"/>
        <v>0</v>
      </c>
      <c r="F2041" s="319">
        <f t="shared" si="42"/>
        <v>0</v>
      </c>
    </row>
    <row r="2042" spans="1:6" s="648" customFormat="1" ht="15.6">
      <c r="A2042" s="653"/>
      <c r="B2042" s="654"/>
      <c r="C2042" s="529" t="s">
        <v>22</v>
      </c>
      <c r="D2042" s="319">
        <f t="shared" si="42"/>
        <v>0</v>
      </c>
      <c r="E2042" s="319">
        <f t="shared" si="42"/>
        <v>0</v>
      </c>
      <c r="F2042" s="319">
        <f t="shared" si="42"/>
        <v>0</v>
      </c>
    </row>
    <row r="2043" spans="1:6" ht="15.6">
      <c r="A2043" s="52" t="s">
        <v>0</v>
      </c>
      <c r="B2043" s="36"/>
      <c r="C2043" s="655" t="s">
        <v>5</v>
      </c>
      <c r="D2043" s="319"/>
      <c r="E2043" s="319"/>
      <c r="F2043" s="319"/>
    </row>
    <row r="2044" spans="1:6" ht="15.6">
      <c r="A2044" s="656" t="s">
        <v>36</v>
      </c>
      <c r="B2044" s="130" t="s">
        <v>1128</v>
      </c>
      <c r="C2044" s="21" t="s">
        <v>12</v>
      </c>
      <c r="D2044" s="319">
        <f>D2045+D2046+D2047+D2048+D2049+D2050</f>
        <v>0</v>
      </c>
      <c r="E2044" s="319">
        <f t="shared" ref="E2044:F2044" si="43">E2045+E2046+E2047+E2048+E2049+E2050</f>
        <v>0</v>
      </c>
      <c r="F2044" s="319">
        <f t="shared" si="43"/>
        <v>0</v>
      </c>
    </row>
    <row r="2045" spans="1:6" ht="15.6">
      <c r="A2045" s="656"/>
      <c r="B2045" s="130"/>
      <c r="C2045" s="13" t="s">
        <v>21</v>
      </c>
      <c r="D2045" s="319"/>
      <c r="E2045" s="319"/>
      <c r="F2045" s="319"/>
    </row>
    <row r="2046" spans="1:6" ht="15.6">
      <c r="A2046" s="656"/>
      <c r="B2046" s="130"/>
      <c r="C2046" s="529" t="s">
        <v>9</v>
      </c>
      <c r="D2046" s="319"/>
      <c r="E2046" s="319"/>
      <c r="F2046" s="319"/>
    </row>
    <row r="2047" spans="1:6" ht="15.6">
      <c r="A2047" s="656"/>
      <c r="B2047" s="130"/>
      <c r="C2047" s="529" t="s">
        <v>10</v>
      </c>
      <c r="D2047" s="319"/>
      <c r="E2047" s="319"/>
      <c r="F2047" s="319"/>
    </row>
    <row r="2048" spans="1:6" ht="15.6">
      <c r="A2048" s="656"/>
      <c r="B2048" s="130"/>
      <c r="C2048" s="15" t="s">
        <v>66</v>
      </c>
      <c r="D2048" s="319"/>
      <c r="E2048" s="319"/>
      <c r="F2048" s="319"/>
    </row>
    <row r="2049" spans="1:6" ht="15.6">
      <c r="A2049" s="656"/>
      <c r="B2049" s="130"/>
      <c r="C2049" s="529" t="s">
        <v>11</v>
      </c>
      <c r="D2049" s="319"/>
      <c r="E2049" s="319"/>
      <c r="F2049" s="319"/>
    </row>
    <row r="2050" spans="1:6" ht="15.6">
      <c r="A2050" s="656"/>
      <c r="B2050" s="130"/>
      <c r="C2050" s="529" t="s">
        <v>22</v>
      </c>
      <c r="D2050" s="319"/>
      <c r="E2050" s="319"/>
      <c r="F2050" s="319"/>
    </row>
    <row r="2051" spans="1:6" ht="15.6">
      <c r="A2051" s="656" t="s">
        <v>64</v>
      </c>
      <c r="B2051" s="130" t="s">
        <v>1129</v>
      </c>
      <c r="C2051" s="21" t="s">
        <v>12</v>
      </c>
      <c r="D2051" s="319">
        <f>D2052+D2053+D2054+D2055+D2056+D2057</f>
        <v>0</v>
      </c>
      <c r="E2051" s="319">
        <f t="shared" ref="E2051:F2051" si="44">E2052+E2053+E2054+E2055+E2056+E2057</f>
        <v>0</v>
      </c>
      <c r="F2051" s="319">
        <f t="shared" si="44"/>
        <v>0</v>
      </c>
    </row>
    <row r="2052" spans="1:6" ht="15.6">
      <c r="A2052" s="656"/>
      <c r="B2052" s="130"/>
      <c r="C2052" s="13" t="s">
        <v>21</v>
      </c>
      <c r="D2052" s="319"/>
      <c r="E2052" s="319"/>
      <c r="F2052" s="319"/>
    </row>
    <row r="2053" spans="1:6" ht="15.6">
      <c r="A2053" s="656"/>
      <c r="B2053" s="130"/>
      <c r="C2053" s="529" t="s">
        <v>9</v>
      </c>
      <c r="D2053" s="319"/>
      <c r="E2053" s="319"/>
      <c r="F2053" s="319"/>
    </row>
    <row r="2054" spans="1:6" ht="15.6">
      <c r="A2054" s="656"/>
      <c r="B2054" s="130"/>
      <c r="C2054" s="529" t="s">
        <v>10</v>
      </c>
      <c r="D2054" s="319"/>
      <c r="E2054" s="319"/>
      <c r="F2054" s="319"/>
    </row>
    <row r="2055" spans="1:6" ht="15.6">
      <c r="A2055" s="656"/>
      <c r="B2055" s="130"/>
      <c r="C2055" s="15" t="s">
        <v>66</v>
      </c>
      <c r="D2055" s="319"/>
      <c r="E2055" s="319"/>
      <c r="F2055" s="319"/>
    </row>
    <row r="2056" spans="1:6" ht="15.6">
      <c r="A2056" s="656"/>
      <c r="B2056" s="130"/>
      <c r="C2056" s="529" t="s">
        <v>11</v>
      </c>
      <c r="D2056" s="319"/>
      <c r="E2056" s="319"/>
      <c r="F2056" s="319"/>
    </row>
    <row r="2057" spans="1:6" ht="15.6">
      <c r="A2057" s="656"/>
      <c r="B2057" s="130"/>
      <c r="C2057" s="529" t="s">
        <v>22</v>
      </c>
      <c r="D2057" s="319"/>
      <c r="E2057" s="319"/>
      <c r="F2057" s="319"/>
    </row>
    <row r="2058" spans="1:6" ht="15.6">
      <c r="A2058" s="656" t="s">
        <v>205</v>
      </c>
      <c r="B2058" s="130" t="s">
        <v>1130</v>
      </c>
      <c r="C2058" s="21" t="s">
        <v>12</v>
      </c>
      <c r="D2058" s="319">
        <f>D2059+D2060+D2061+D2062+D2063+D2064</f>
        <v>0</v>
      </c>
      <c r="E2058" s="319">
        <f t="shared" ref="E2058:F2058" si="45">E2059+E2060+E2061+E2062+E2063+E2064</f>
        <v>0</v>
      </c>
      <c r="F2058" s="319">
        <f t="shared" si="45"/>
        <v>0</v>
      </c>
    </row>
    <row r="2059" spans="1:6" ht="15.6">
      <c r="A2059" s="656"/>
      <c r="B2059" s="130"/>
      <c r="C2059" s="13" t="s">
        <v>21</v>
      </c>
      <c r="D2059" s="319"/>
      <c r="E2059" s="319"/>
      <c r="F2059" s="319"/>
    </row>
    <row r="2060" spans="1:6" ht="15.6">
      <c r="A2060" s="656"/>
      <c r="B2060" s="130"/>
      <c r="C2060" s="529" t="s">
        <v>9</v>
      </c>
      <c r="D2060" s="319"/>
      <c r="E2060" s="319"/>
      <c r="F2060" s="319"/>
    </row>
    <row r="2061" spans="1:6" ht="15.6">
      <c r="A2061" s="656"/>
      <c r="B2061" s="130"/>
      <c r="C2061" s="529" t="s">
        <v>10</v>
      </c>
      <c r="D2061" s="319"/>
      <c r="E2061" s="319"/>
      <c r="F2061" s="319"/>
    </row>
    <row r="2062" spans="1:6" ht="15.6">
      <c r="A2062" s="656"/>
      <c r="B2062" s="130"/>
      <c r="C2062" s="15" t="s">
        <v>66</v>
      </c>
      <c r="D2062" s="319"/>
      <c r="E2062" s="319"/>
      <c r="F2062" s="319"/>
    </row>
    <row r="2063" spans="1:6" ht="15.6">
      <c r="A2063" s="656"/>
      <c r="B2063" s="130"/>
      <c r="C2063" s="529" t="s">
        <v>11</v>
      </c>
      <c r="D2063" s="319"/>
      <c r="E2063" s="319"/>
      <c r="F2063" s="319"/>
    </row>
    <row r="2064" spans="1:6" ht="15.6">
      <c r="A2064" s="656"/>
      <c r="B2064" s="130"/>
      <c r="C2064" s="529" t="s">
        <v>22</v>
      </c>
      <c r="D2064" s="319"/>
      <c r="E2064" s="319"/>
      <c r="F2064" s="319"/>
    </row>
    <row r="2065" spans="1:6" ht="15.6">
      <c r="A2065" s="656" t="s">
        <v>206</v>
      </c>
      <c r="B2065" s="130" t="s">
        <v>1132</v>
      </c>
      <c r="C2065" s="21" t="s">
        <v>12</v>
      </c>
      <c r="D2065" s="319">
        <f>D2066+D2067+D2068+D2069+D2070+D2071</f>
        <v>0</v>
      </c>
      <c r="E2065" s="319">
        <f t="shared" ref="E2065:F2065" si="46">E2066+E2067+E2068+E2069+E2070+E2071</f>
        <v>0</v>
      </c>
      <c r="F2065" s="319">
        <f t="shared" si="46"/>
        <v>0</v>
      </c>
    </row>
    <row r="2066" spans="1:6" ht="15.6">
      <c r="A2066" s="656"/>
      <c r="B2066" s="130"/>
      <c r="C2066" s="13" t="s">
        <v>21</v>
      </c>
      <c r="D2066" s="319"/>
      <c r="E2066" s="319"/>
      <c r="F2066" s="319"/>
    </row>
    <row r="2067" spans="1:6" ht="15.6">
      <c r="A2067" s="656"/>
      <c r="B2067" s="130"/>
      <c r="C2067" s="529" t="s">
        <v>9</v>
      </c>
      <c r="D2067" s="319"/>
      <c r="E2067" s="319"/>
      <c r="F2067" s="319"/>
    </row>
    <row r="2068" spans="1:6" ht="15.6">
      <c r="A2068" s="656"/>
      <c r="B2068" s="130"/>
      <c r="C2068" s="529" t="s">
        <v>10</v>
      </c>
      <c r="D2068" s="319">
        <v>0</v>
      </c>
      <c r="E2068" s="319">
        <v>0</v>
      </c>
      <c r="F2068" s="319">
        <v>0</v>
      </c>
    </row>
    <row r="2069" spans="1:6" ht="15.6">
      <c r="A2069" s="656"/>
      <c r="B2069" s="130"/>
      <c r="C2069" s="15" t="s">
        <v>66</v>
      </c>
      <c r="D2069" s="319"/>
      <c r="E2069" s="319"/>
      <c r="F2069" s="319"/>
    </row>
    <row r="2070" spans="1:6" ht="15.6">
      <c r="A2070" s="656"/>
      <c r="B2070" s="130"/>
      <c r="C2070" s="529" t="s">
        <v>11</v>
      </c>
      <c r="D2070" s="319"/>
      <c r="E2070" s="319"/>
      <c r="F2070" s="319"/>
    </row>
    <row r="2071" spans="1:6" ht="15.6">
      <c r="A2071" s="656"/>
      <c r="B2071" s="130"/>
      <c r="C2071" s="529" t="s">
        <v>22</v>
      </c>
      <c r="D2071" s="319"/>
      <c r="E2071" s="319"/>
      <c r="F2071" s="319"/>
    </row>
    <row r="2072" spans="1:6" ht="15.6">
      <c r="A2072" s="656" t="s">
        <v>207</v>
      </c>
      <c r="B2072" s="130" t="s">
        <v>1134</v>
      </c>
      <c r="C2072" s="21" t="s">
        <v>12</v>
      </c>
      <c r="D2072" s="319">
        <f>D2073+D2074+D2075+D2076+D2077+D2078</f>
        <v>0</v>
      </c>
      <c r="E2072" s="319">
        <f t="shared" ref="E2072:F2072" si="47">E2073+E2074+E2075+E2076+E2077+E2078</f>
        <v>0</v>
      </c>
      <c r="F2072" s="319">
        <f t="shared" si="47"/>
        <v>0</v>
      </c>
    </row>
    <row r="2073" spans="1:6" ht="15.6">
      <c r="A2073" s="656"/>
      <c r="B2073" s="130"/>
      <c r="C2073" s="13" t="s">
        <v>21</v>
      </c>
      <c r="D2073" s="319"/>
      <c r="E2073" s="319"/>
      <c r="F2073" s="319"/>
    </row>
    <row r="2074" spans="1:6" ht="15.6">
      <c r="A2074" s="656"/>
      <c r="B2074" s="130"/>
      <c r="C2074" s="529" t="s">
        <v>9</v>
      </c>
      <c r="D2074" s="319"/>
      <c r="E2074" s="319"/>
      <c r="F2074" s="319"/>
    </row>
    <row r="2075" spans="1:6" ht="15.6">
      <c r="A2075" s="656"/>
      <c r="B2075" s="130"/>
      <c r="C2075" s="529" t="s">
        <v>10</v>
      </c>
      <c r="D2075" s="319"/>
      <c r="E2075" s="319"/>
      <c r="F2075" s="319"/>
    </row>
    <row r="2076" spans="1:6" ht="15.6">
      <c r="A2076" s="656"/>
      <c r="B2076" s="130"/>
      <c r="C2076" s="15" t="s">
        <v>66</v>
      </c>
      <c r="D2076" s="319"/>
      <c r="E2076" s="319"/>
      <c r="F2076" s="319"/>
    </row>
    <row r="2077" spans="1:6" ht="15.6">
      <c r="A2077" s="656"/>
      <c r="B2077" s="130"/>
      <c r="C2077" s="529" t="s">
        <v>11</v>
      </c>
      <c r="D2077" s="319"/>
      <c r="E2077" s="319"/>
      <c r="F2077" s="319"/>
    </row>
    <row r="2078" spans="1:6" ht="15.6">
      <c r="A2078" s="656"/>
      <c r="B2078" s="130"/>
      <c r="C2078" s="529" t="s">
        <v>22</v>
      </c>
      <c r="D2078" s="319"/>
      <c r="E2078" s="319"/>
      <c r="F2078" s="319"/>
    </row>
    <row r="2079" spans="1:6" ht="15.6">
      <c r="A2079" s="656" t="s">
        <v>208</v>
      </c>
      <c r="B2079" s="130" t="s">
        <v>1136</v>
      </c>
      <c r="C2079" s="21" t="s">
        <v>12</v>
      </c>
      <c r="D2079" s="319">
        <f>D2080+D2081+D2082+D2083+D2084+D2085</f>
        <v>0</v>
      </c>
      <c r="E2079" s="319">
        <f t="shared" ref="E2079:F2079" si="48">E2080+E2081+E2082+E2083+E2084+E2085</f>
        <v>0</v>
      </c>
      <c r="F2079" s="319">
        <f t="shared" si="48"/>
        <v>0</v>
      </c>
    </row>
    <row r="2080" spans="1:6" ht="15.6">
      <c r="A2080" s="656"/>
      <c r="B2080" s="130"/>
      <c r="C2080" s="13" t="s">
        <v>21</v>
      </c>
      <c r="D2080" s="319"/>
      <c r="E2080" s="319"/>
      <c r="F2080" s="319"/>
    </row>
    <row r="2081" spans="1:6" ht="15.6">
      <c r="A2081" s="656"/>
      <c r="B2081" s="130"/>
      <c r="C2081" s="529" t="s">
        <v>9</v>
      </c>
      <c r="D2081" s="319"/>
      <c r="E2081" s="319"/>
      <c r="F2081" s="319"/>
    </row>
    <row r="2082" spans="1:6" ht="15.6">
      <c r="A2082" s="656"/>
      <c r="B2082" s="130"/>
      <c r="C2082" s="529" t="s">
        <v>10</v>
      </c>
      <c r="D2082" s="319"/>
      <c r="E2082" s="319"/>
      <c r="F2082" s="319"/>
    </row>
    <row r="2083" spans="1:6" ht="15.6">
      <c r="A2083" s="656"/>
      <c r="B2083" s="130"/>
      <c r="C2083" s="15" t="s">
        <v>66</v>
      </c>
      <c r="D2083" s="319"/>
      <c r="E2083" s="319"/>
      <c r="F2083" s="319"/>
    </row>
    <row r="2084" spans="1:6" ht="15.6">
      <c r="A2084" s="656"/>
      <c r="B2084" s="130"/>
      <c r="C2084" s="529" t="s">
        <v>11</v>
      </c>
      <c r="D2084" s="319"/>
      <c r="E2084" s="319"/>
      <c r="F2084" s="319"/>
    </row>
    <row r="2085" spans="1:6" ht="15.6">
      <c r="A2085" s="656"/>
      <c r="B2085" s="130"/>
      <c r="C2085" s="529" t="s">
        <v>22</v>
      </c>
      <c r="D2085" s="319"/>
      <c r="E2085" s="319"/>
      <c r="F2085" s="319"/>
    </row>
    <row r="2086" spans="1:6" ht="15.6">
      <c r="A2086" s="656" t="s">
        <v>209</v>
      </c>
      <c r="B2086" s="130" t="s">
        <v>1138</v>
      </c>
      <c r="C2086" s="21" t="s">
        <v>12</v>
      </c>
      <c r="D2086" s="319">
        <f>D2087+D2088+D2089+D2090+D2091+D2092</f>
        <v>0</v>
      </c>
      <c r="E2086" s="319">
        <f t="shared" ref="E2086:F2086" si="49">E2087+E2088+E2089+E2090+E2091+E2092</f>
        <v>0</v>
      </c>
      <c r="F2086" s="319">
        <f t="shared" si="49"/>
        <v>0</v>
      </c>
    </row>
    <row r="2087" spans="1:6" ht="15.6">
      <c r="A2087" s="656"/>
      <c r="B2087" s="130"/>
      <c r="C2087" s="13" t="s">
        <v>21</v>
      </c>
      <c r="D2087" s="319"/>
      <c r="E2087" s="319"/>
      <c r="F2087" s="319"/>
    </row>
    <row r="2088" spans="1:6" ht="15.6">
      <c r="A2088" s="656"/>
      <c r="B2088" s="130"/>
      <c r="C2088" s="529" t="s">
        <v>9</v>
      </c>
      <c r="D2088" s="319"/>
      <c r="E2088" s="319"/>
      <c r="F2088" s="319"/>
    </row>
    <row r="2089" spans="1:6" ht="15.6">
      <c r="A2089" s="656"/>
      <c r="B2089" s="130"/>
      <c r="C2089" s="529" t="s">
        <v>10</v>
      </c>
      <c r="D2089" s="319"/>
      <c r="E2089" s="319"/>
      <c r="F2089" s="319"/>
    </row>
    <row r="2090" spans="1:6" ht="15.6">
      <c r="A2090" s="656"/>
      <c r="B2090" s="130"/>
      <c r="C2090" s="15" t="s">
        <v>66</v>
      </c>
      <c r="D2090" s="319"/>
      <c r="E2090" s="319"/>
      <c r="F2090" s="319"/>
    </row>
    <row r="2091" spans="1:6" ht="15.6">
      <c r="A2091" s="656"/>
      <c r="B2091" s="130"/>
      <c r="C2091" s="529" t="s">
        <v>11</v>
      </c>
      <c r="D2091" s="319"/>
      <c r="E2091" s="319"/>
      <c r="F2091" s="319"/>
    </row>
    <row r="2092" spans="1:6" ht="15.6">
      <c r="A2092" s="656"/>
      <c r="B2092" s="130"/>
      <c r="C2092" s="529" t="s">
        <v>22</v>
      </c>
      <c r="D2092" s="319"/>
      <c r="E2092" s="319"/>
      <c r="F2092" s="319"/>
    </row>
    <row r="2093" spans="1:6" s="648" customFormat="1" ht="15.6">
      <c r="A2093" s="645" t="s">
        <v>27</v>
      </c>
      <c r="B2093" s="646" t="s">
        <v>1140</v>
      </c>
      <c r="C2093" s="647" t="s">
        <v>12</v>
      </c>
      <c r="D2093" s="319">
        <f t="shared" ref="D2093:F2099" si="50">D2101+D2108+D2115+D2122+D2136+D2143</f>
        <v>194514.19</v>
      </c>
      <c r="E2093" s="319">
        <f t="shared" si="50"/>
        <v>194328.73</v>
      </c>
      <c r="F2093" s="319">
        <f t="shared" si="50"/>
        <v>194328.73</v>
      </c>
    </row>
    <row r="2094" spans="1:6" s="648" customFormat="1" ht="15.75" customHeight="1">
      <c r="A2094" s="657"/>
      <c r="B2094" s="658"/>
      <c r="C2094" s="651" t="s">
        <v>21</v>
      </c>
      <c r="D2094" s="319">
        <f t="shared" si="50"/>
        <v>0</v>
      </c>
      <c r="E2094" s="319">
        <f t="shared" si="50"/>
        <v>0</v>
      </c>
      <c r="F2094" s="319">
        <f t="shared" si="50"/>
        <v>0</v>
      </c>
    </row>
    <row r="2095" spans="1:6" s="648" customFormat="1" ht="15.6">
      <c r="A2095" s="657"/>
      <c r="B2095" s="658"/>
      <c r="C2095" s="529" t="s">
        <v>9</v>
      </c>
      <c r="D2095" s="319">
        <f t="shared" si="50"/>
        <v>158772.66</v>
      </c>
      <c r="E2095" s="319">
        <f t="shared" si="50"/>
        <v>158587.79999999999</v>
      </c>
      <c r="F2095" s="319">
        <f t="shared" si="50"/>
        <v>158587.79999999999</v>
      </c>
    </row>
    <row r="2096" spans="1:6" s="648" customFormat="1" ht="15.6">
      <c r="A2096" s="657"/>
      <c r="B2096" s="658"/>
      <c r="C2096" s="529" t="s">
        <v>10</v>
      </c>
      <c r="D2096" s="319">
        <f t="shared" si="50"/>
        <v>35741.53</v>
      </c>
      <c r="E2096" s="319">
        <f t="shared" si="50"/>
        <v>35740.93</v>
      </c>
      <c r="F2096" s="319">
        <f t="shared" si="50"/>
        <v>35740.93</v>
      </c>
    </row>
    <row r="2097" spans="1:6" s="648" customFormat="1" ht="15.6">
      <c r="A2097" s="657"/>
      <c r="B2097" s="658"/>
      <c r="C2097" s="652" t="s">
        <v>66</v>
      </c>
      <c r="D2097" s="319">
        <f t="shared" si="50"/>
        <v>0</v>
      </c>
      <c r="E2097" s="319">
        <f t="shared" si="50"/>
        <v>0</v>
      </c>
      <c r="F2097" s="319">
        <f t="shared" si="50"/>
        <v>0</v>
      </c>
    </row>
    <row r="2098" spans="1:6" s="648" customFormat="1" ht="15.6">
      <c r="A2098" s="657"/>
      <c r="B2098" s="658"/>
      <c r="C2098" s="529" t="s">
        <v>11</v>
      </c>
      <c r="D2098" s="319">
        <f t="shared" si="50"/>
        <v>0</v>
      </c>
      <c r="E2098" s="319">
        <f t="shared" si="50"/>
        <v>0</v>
      </c>
      <c r="F2098" s="319">
        <f t="shared" si="50"/>
        <v>0</v>
      </c>
    </row>
    <row r="2099" spans="1:6" s="648" customFormat="1" ht="15.6">
      <c r="A2099" s="657"/>
      <c r="B2099" s="658"/>
      <c r="C2099" s="529" t="s">
        <v>22</v>
      </c>
      <c r="D2099" s="319">
        <f t="shared" si="50"/>
        <v>0</v>
      </c>
      <c r="E2099" s="319">
        <f t="shared" si="50"/>
        <v>0</v>
      </c>
      <c r="F2099" s="319">
        <f t="shared" si="50"/>
        <v>0</v>
      </c>
    </row>
    <row r="2100" spans="1:6" ht="15.6">
      <c r="A2100" s="52" t="s">
        <v>0</v>
      </c>
      <c r="B2100" s="36"/>
      <c r="C2100" s="655" t="s">
        <v>5</v>
      </c>
      <c r="D2100" s="319"/>
      <c r="E2100" s="319"/>
      <c r="F2100" s="319"/>
    </row>
    <row r="2101" spans="1:6" ht="15.6">
      <c r="A2101" s="656" t="s">
        <v>37</v>
      </c>
      <c r="B2101" s="130" t="s">
        <v>1142</v>
      </c>
      <c r="C2101" s="21" t="s">
        <v>12</v>
      </c>
      <c r="D2101" s="319">
        <f>D2102+D2103+D2104+D2105+D2106+D2107</f>
        <v>7301.84</v>
      </c>
      <c r="E2101" s="319">
        <f t="shared" ref="E2101:F2101" si="51">E2102+E2103+E2104+E2105+E2106+E2107</f>
        <v>7301.84</v>
      </c>
      <c r="F2101" s="319">
        <f t="shared" si="51"/>
        <v>7301.84</v>
      </c>
    </row>
    <row r="2102" spans="1:6" ht="15.6">
      <c r="A2102" s="656"/>
      <c r="B2102" s="130"/>
      <c r="C2102" s="13" t="s">
        <v>21</v>
      </c>
      <c r="D2102" s="319"/>
      <c r="E2102" s="319"/>
      <c r="F2102" s="319"/>
    </row>
    <row r="2103" spans="1:6" ht="15.6">
      <c r="A2103" s="656"/>
      <c r="B2103" s="130"/>
      <c r="C2103" s="529" t="s">
        <v>9</v>
      </c>
      <c r="D2103" s="319">
        <v>1168.5</v>
      </c>
      <c r="E2103" s="319">
        <v>1168.5</v>
      </c>
      <c r="F2103" s="319">
        <v>1168.5</v>
      </c>
    </row>
    <row r="2104" spans="1:6" ht="15.6">
      <c r="A2104" s="656"/>
      <c r="B2104" s="130"/>
      <c r="C2104" s="529" t="s">
        <v>10</v>
      </c>
      <c r="D2104" s="319">
        <v>6133.34</v>
      </c>
      <c r="E2104" s="319">
        <v>6133.34</v>
      </c>
      <c r="F2104" s="319">
        <v>6133.34</v>
      </c>
    </row>
    <row r="2105" spans="1:6" ht="15.6">
      <c r="A2105" s="656"/>
      <c r="B2105" s="130"/>
      <c r="C2105" s="15" t="s">
        <v>66</v>
      </c>
      <c r="D2105" s="319"/>
      <c r="E2105" s="319"/>
      <c r="F2105" s="319"/>
    </row>
    <row r="2106" spans="1:6" ht="15.6">
      <c r="A2106" s="656"/>
      <c r="B2106" s="130"/>
      <c r="C2106" s="529" t="s">
        <v>11</v>
      </c>
      <c r="D2106" s="319"/>
      <c r="E2106" s="319"/>
      <c r="F2106" s="319"/>
    </row>
    <row r="2107" spans="1:6" ht="15.6">
      <c r="A2107" s="656"/>
      <c r="B2107" s="130"/>
      <c r="C2107" s="529" t="s">
        <v>22</v>
      </c>
      <c r="D2107" s="319"/>
      <c r="E2107" s="319"/>
      <c r="F2107" s="319"/>
    </row>
    <row r="2108" spans="1:6" ht="15.6">
      <c r="A2108" s="656" t="s">
        <v>213</v>
      </c>
      <c r="B2108" s="130" t="s">
        <v>1150</v>
      </c>
      <c r="C2108" s="21" t="s">
        <v>12</v>
      </c>
      <c r="D2108" s="319">
        <f>D2109+D2110+D2111+D2112+D2113+D2114</f>
        <v>15774</v>
      </c>
      <c r="E2108" s="319">
        <f t="shared" ref="E2108:F2108" si="52">E2109+E2110+E2111+E2112+E2113+E2114</f>
        <v>15774</v>
      </c>
      <c r="F2108" s="319">
        <f t="shared" si="52"/>
        <v>15774</v>
      </c>
    </row>
    <row r="2109" spans="1:6" ht="15.6">
      <c r="A2109" s="656"/>
      <c r="B2109" s="130"/>
      <c r="C2109" s="13" t="s">
        <v>21</v>
      </c>
      <c r="D2109" s="319"/>
      <c r="E2109" s="319"/>
      <c r="F2109" s="319"/>
    </row>
    <row r="2110" spans="1:6" ht="15.6">
      <c r="A2110" s="656"/>
      <c r="B2110" s="130"/>
      <c r="C2110" s="529" t="s">
        <v>9</v>
      </c>
      <c r="D2110" s="319">
        <v>7774</v>
      </c>
      <c r="E2110" s="319">
        <v>7774</v>
      </c>
      <c r="F2110" s="319">
        <v>7774</v>
      </c>
    </row>
    <row r="2111" spans="1:6" ht="15.6">
      <c r="A2111" s="656"/>
      <c r="B2111" s="130"/>
      <c r="C2111" s="529" t="s">
        <v>10</v>
      </c>
      <c r="D2111" s="319">
        <v>8000</v>
      </c>
      <c r="E2111" s="319">
        <v>8000</v>
      </c>
      <c r="F2111" s="319">
        <v>8000</v>
      </c>
    </row>
    <row r="2112" spans="1:6" ht="15.6">
      <c r="A2112" s="656"/>
      <c r="B2112" s="130"/>
      <c r="C2112" s="15" t="s">
        <v>66</v>
      </c>
      <c r="D2112" s="319"/>
      <c r="E2112" s="319"/>
      <c r="F2112" s="319"/>
    </row>
    <row r="2113" spans="1:6" ht="15.6">
      <c r="A2113" s="656"/>
      <c r="B2113" s="130"/>
      <c r="C2113" s="529" t="s">
        <v>11</v>
      </c>
      <c r="D2113" s="319"/>
      <c r="E2113" s="319"/>
      <c r="F2113" s="319"/>
    </row>
    <row r="2114" spans="1:6" ht="15.6">
      <c r="A2114" s="656"/>
      <c r="B2114" s="130"/>
      <c r="C2114" s="529" t="s">
        <v>22</v>
      </c>
      <c r="D2114" s="319"/>
      <c r="E2114" s="319"/>
      <c r="F2114" s="319"/>
    </row>
    <row r="2115" spans="1:6" ht="15.6">
      <c r="A2115" s="656" t="s">
        <v>214</v>
      </c>
      <c r="B2115" s="130" t="s">
        <v>1153</v>
      </c>
      <c r="C2115" s="21" t="s">
        <v>12</v>
      </c>
      <c r="D2115" s="319">
        <f>D2116+D2117+D2118+D2119+D2120+D2121</f>
        <v>40900.770000000004</v>
      </c>
      <c r="E2115" s="319">
        <f t="shared" ref="E2115:F2115" si="53">E2116+E2117+E2118+E2119+E2120+E2121</f>
        <v>40900.770000000004</v>
      </c>
      <c r="F2115" s="319">
        <f t="shared" si="53"/>
        <v>40900.770000000004</v>
      </c>
    </row>
    <row r="2116" spans="1:6" ht="15.6">
      <c r="A2116" s="656"/>
      <c r="B2116" s="130"/>
      <c r="C2116" s="13" t="s">
        <v>21</v>
      </c>
      <c r="D2116" s="319"/>
      <c r="E2116" s="319"/>
      <c r="F2116" s="319"/>
    </row>
    <row r="2117" spans="1:6" ht="15.6">
      <c r="A2117" s="656"/>
      <c r="B2117" s="130"/>
      <c r="C2117" s="529" t="s">
        <v>9</v>
      </c>
      <c r="D2117" s="319">
        <v>26840</v>
      </c>
      <c r="E2117" s="319">
        <v>26840</v>
      </c>
      <c r="F2117" s="319">
        <v>26840</v>
      </c>
    </row>
    <row r="2118" spans="1:6" ht="15.6">
      <c r="A2118" s="656"/>
      <c r="B2118" s="130"/>
      <c r="C2118" s="529" t="s">
        <v>10</v>
      </c>
      <c r="D2118" s="319">
        <v>14060.77</v>
      </c>
      <c r="E2118" s="319">
        <v>14060.77</v>
      </c>
      <c r="F2118" s="319">
        <v>14060.77</v>
      </c>
    </row>
    <row r="2119" spans="1:6" ht="15.6">
      <c r="A2119" s="656"/>
      <c r="B2119" s="130"/>
      <c r="C2119" s="15" t="s">
        <v>66</v>
      </c>
      <c r="D2119" s="319"/>
      <c r="E2119" s="319"/>
      <c r="F2119" s="319"/>
    </row>
    <row r="2120" spans="1:6" ht="15.6">
      <c r="A2120" s="656"/>
      <c r="B2120" s="130"/>
      <c r="C2120" s="529" t="s">
        <v>11</v>
      </c>
      <c r="D2120" s="319"/>
      <c r="E2120" s="319"/>
      <c r="F2120" s="319"/>
    </row>
    <row r="2121" spans="1:6" ht="15.6">
      <c r="A2121" s="656"/>
      <c r="B2121" s="130"/>
      <c r="C2121" s="529" t="s">
        <v>22</v>
      </c>
      <c r="D2121" s="319"/>
      <c r="E2121" s="319"/>
      <c r="F2121" s="319"/>
    </row>
    <row r="2122" spans="1:6" ht="15.6">
      <c r="A2122" s="656" t="s">
        <v>215</v>
      </c>
      <c r="B2122" s="130" t="s">
        <v>1156</v>
      </c>
      <c r="C2122" s="21" t="s">
        <v>12</v>
      </c>
      <c r="D2122" s="319">
        <f>D2123+D2124+D2125+D2126+D2127+D2128</f>
        <v>0</v>
      </c>
      <c r="E2122" s="319">
        <f t="shared" ref="E2122:F2122" si="54">E2123+E2124+E2125+E2126+E2127+E2128</f>
        <v>0</v>
      </c>
      <c r="F2122" s="319">
        <f t="shared" si="54"/>
        <v>0</v>
      </c>
    </row>
    <row r="2123" spans="1:6" ht="15.6">
      <c r="A2123" s="656"/>
      <c r="B2123" s="130"/>
      <c r="C2123" s="13" t="s">
        <v>21</v>
      </c>
      <c r="D2123" s="319"/>
      <c r="E2123" s="319"/>
      <c r="F2123" s="319"/>
    </row>
    <row r="2124" spans="1:6" ht="15.6">
      <c r="A2124" s="656"/>
      <c r="B2124" s="130"/>
      <c r="C2124" s="529" t="s">
        <v>9</v>
      </c>
      <c r="D2124" s="319"/>
      <c r="E2124" s="319"/>
      <c r="F2124" s="319"/>
    </row>
    <row r="2125" spans="1:6" ht="15.6">
      <c r="A2125" s="656"/>
      <c r="B2125" s="130"/>
      <c r="C2125" s="529" t="s">
        <v>10</v>
      </c>
      <c r="D2125" s="319"/>
      <c r="E2125" s="319"/>
      <c r="F2125" s="319"/>
    </row>
    <row r="2126" spans="1:6" ht="15.6">
      <c r="A2126" s="656"/>
      <c r="B2126" s="130"/>
      <c r="C2126" s="15" t="s">
        <v>66</v>
      </c>
      <c r="D2126" s="319"/>
      <c r="E2126" s="319"/>
      <c r="F2126" s="319"/>
    </row>
    <row r="2127" spans="1:6" ht="15.6">
      <c r="A2127" s="656"/>
      <c r="B2127" s="130"/>
      <c r="C2127" s="529" t="s">
        <v>11</v>
      </c>
      <c r="D2127" s="319"/>
      <c r="E2127" s="319"/>
      <c r="F2127" s="319"/>
    </row>
    <row r="2128" spans="1:6" ht="15.6">
      <c r="A2128" s="656"/>
      <c r="B2128" s="130"/>
      <c r="C2128" s="529" t="s">
        <v>22</v>
      </c>
      <c r="D2128" s="319"/>
      <c r="E2128" s="319"/>
      <c r="F2128" s="319"/>
    </row>
    <row r="2129" spans="1:6" ht="15.6" hidden="1">
      <c r="A2129" s="659" t="s">
        <v>216</v>
      </c>
      <c r="B2129" s="130"/>
      <c r="C2129" s="21" t="s">
        <v>12</v>
      </c>
      <c r="D2129" s="319"/>
      <c r="E2129" s="319"/>
      <c r="F2129" s="319"/>
    </row>
    <row r="2130" spans="1:6" ht="15.6" hidden="1">
      <c r="A2130" s="659"/>
      <c r="B2130" s="130"/>
      <c r="C2130" s="13" t="s">
        <v>21</v>
      </c>
      <c r="D2130" s="319"/>
      <c r="E2130" s="319"/>
      <c r="F2130" s="319"/>
    </row>
    <row r="2131" spans="1:6" ht="15.6" hidden="1">
      <c r="A2131" s="659"/>
      <c r="B2131" s="130"/>
      <c r="C2131" s="529" t="s">
        <v>9</v>
      </c>
      <c r="D2131" s="319"/>
      <c r="E2131" s="319"/>
      <c r="F2131" s="319"/>
    </row>
    <row r="2132" spans="1:6" ht="15.6" hidden="1">
      <c r="A2132" s="659"/>
      <c r="B2132" s="130"/>
      <c r="C2132" s="529" t="s">
        <v>10</v>
      </c>
      <c r="D2132" s="319"/>
      <c r="E2132" s="319"/>
      <c r="F2132" s="319"/>
    </row>
    <row r="2133" spans="1:6" ht="15.6" hidden="1">
      <c r="A2133" s="659"/>
      <c r="B2133" s="130"/>
      <c r="C2133" s="15" t="s">
        <v>66</v>
      </c>
      <c r="D2133" s="319"/>
      <c r="E2133" s="319"/>
      <c r="F2133" s="319"/>
    </row>
    <row r="2134" spans="1:6" ht="15.6" hidden="1">
      <c r="A2134" s="659"/>
      <c r="B2134" s="130"/>
      <c r="C2134" s="529" t="s">
        <v>11</v>
      </c>
      <c r="D2134" s="319"/>
      <c r="E2134" s="319"/>
      <c r="F2134" s="319"/>
    </row>
    <row r="2135" spans="1:6" ht="15.6" hidden="1">
      <c r="A2135" s="659"/>
      <c r="B2135" s="130"/>
      <c r="C2135" s="529" t="s">
        <v>22</v>
      </c>
      <c r="D2135" s="319"/>
      <c r="E2135" s="319"/>
      <c r="F2135" s="319"/>
    </row>
    <row r="2136" spans="1:6" ht="15.6">
      <c r="A2136" s="656" t="s">
        <v>217</v>
      </c>
      <c r="B2136" s="130" t="s">
        <v>1159</v>
      </c>
      <c r="C2136" s="21" t="s">
        <v>12</v>
      </c>
      <c r="D2136" s="319">
        <f>D2137+D2138+D2139+D2140+D2141+D2142</f>
        <v>122732.76</v>
      </c>
      <c r="E2136" s="319">
        <f t="shared" ref="E2136:F2136" si="55">E2137+E2138+E2139+E2140+E2141+E2142</f>
        <v>122547.9</v>
      </c>
      <c r="F2136" s="319">
        <f t="shared" si="55"/>
        <v>122547.9</v>
      </c>
    </row>
    <row r="2137" spans="1:6" ht="15.6">
      <c r="A2137" s="656"/>
      <c r="B2137" s="130"/>
      <c r="C2137" s="13" t="s">
        <v>21</v>
      </c>
      <c r="D2137" s="319"/>
      <c r="E2137" s="319"/>
      <c r="F2137" s="319"/>
    </row>
    <row r="2138" spans="1:6" ht="15.6">
      <c r="A2138" s="656"/>
      <c r="B2138" s="130"/>
      <c r="C2138" s="529" t="s">
        <v>9</v>
      </c>
      <c r="D2138" s="319">
        <v>122430.26</v>
      </c>
      <c r="E2138" s="319">
        <v>122245.4</v>
      </c>
      <c r="F2138" s="319">
        <v>122245.4</v>
      </c>
    </row>
    <row r="2139" spans="1:6" ht="15.6">
      <c r="A2139" s="656"/>
      <c r="B2139" s="130"/>
      <c r="C2139" s="529" t="s">
        <v>10</v>
      </c>
      <c r="D2139" s="319">
        <v>302.5</v>
      </c>
      <c r="E2139" s="319">
        <v>302.5</v>
      </c>
      <c r="F2139" s="319">
        <v>302.5</v>
      </c>
    </row>
    <row r="2140" spans="1:6" ht="15.6">
      <c r="A2140" s="656"/>
      <c r="B2140" s="130"/>
      <c r="C2140" s="15" t="s">
        <v>66</v>
      </c>
      <c r="D2140" s="319"/>
      <c r="E2140" s="319"/>
      <c r="F2140" s="319"/>
    </row>
    <row r="2141" spans="1:6" ht="15.6">
      <c r="A2141" s="656"/>
      <c r="B2141" s="130"/>
      <c r="C2141" s="529" t="s">
        <v>11</v>
      </c>
      <c r="D2141" s="319"/>
      <c r="E2141" s="319"/>
      <c r="F2141" s="319"/>
    </row>
    <row r="2142" spans="1:6" ht="15.6">
      <c r="A2142" s="656"/>
      <c r="B2142" s="130"/>
      <c r="C2142" s="529" t="s">
        <v>22</v>
      </c>
      <c r="D2142" s="319"/>
      <c r="E2142" s="319"/>
      <c r="F2142" s="319"/>
    </row>
    <row r="2143" spans="1:6" ht="15.6">
      <c r="A2143" s="656" t="s">
        <v>218</v>
      </c>
      <c r="B2143" s="130" t="s">
        <v>1171</v>
      </c>
      <c r="C2143" s="21" t="s">
        <v>12</v>
      </c>
      <c r="D2143" s="319">
        <f>D2144+D2145+D2146+D2147+D2148+D2149</f>
        <v>7804.82</v>
      </c>
      <c r="E2143" s="319">
        <f>E2144+E2145+E2146+E2147+E2148+E2149</f>
        <v>7804.2199999999993</v>
      </c>
      <c r="F2143" s="319">
        <f>F2144+F2145+F2146+F2147+F2148+F2149</f>
        <v>7804.2199999999993</v>
      </c>
    </row>
    <row r="2144" spans="1:6" ht="15.6">
      <c r="A2144" s="656"/>
      <c r="B2144" s="130"/>
      <c r="C2144" s="13" t="s">
        <v>21</v>
      </c>
      <c r="D2144" s="319"/>
      <c r="E2144" s="319"/>
      <c r="F2144" s="319"/>
    </row>
    <row r="2145" spans="1:6" ht="15.6">
      <c r="A2145" s="656"/>
      <c r="B2145" s="130"/>
      <c r="C2145" s="529" t="s">
        <v>9</v>
      </c>
      <c r="D2145" s="319">
        <v>559.9</v>
      </c>
      <c r="E2145" s="319">
        <v>559.9</v>
      </c>
      <c r="F2145" s="319">
        <v>559.9</v>
      </c>
    </row>
    <row r="2146" spans="1:6" ht="15.6">
      <c r="A2146" s="656"/>
      <c r="B2146" s="130"/>
      <c r="C2146" s="529" t="s">
        <v>10</v>
      </c>
      <c r="D2146" s="319">
        <v>7244.92</v>
      </c>
      <c r="E2146" s="319">
        <v>7244.32</v>
      </c>
      <c r="F2146" s="319">
        <v>7244.32</v>
      </c>
    </row>
    <row r="2147" spans="1:6" ht="15.6">
      <c r="A2147" s="656"/>
      <c r="B2147" s="130"/>
      <c r="C2147" s="15" t="s">
        <v>66</v>
      </c>
      <c r="D2147" s="319"/>
      <c r="E2147" s="319"/>
      <c r="F2147" s="319"/>
    </row>
    <row r="2148" spans="1:6" ht="15.6">
      <c r="A2148" s="656"/>
      <c r="B2148" s="130"/>
      <c r="C2148" s="529" t="s">
        <v>11</v>
      </c>
      <c r="D2148" s="319"/>
      <c r="E2148" s="319"/>
      <c r="F2148" s="319"/>
    </row>
    <row r="2149" spans="1:6" ht="15.6">
      <c r="A2149" s="656"/>
      <c r="B2149" s="130"/>
      <c r="C2149" s="529" t="s">
        <v>22</v>
      </c>
      <c r="D2149" s="319"/>
      <c r="E2149" s="319"/>
      <c r="F2149" s="319"/>
    </row>
    <row r="2150" spans="1:6" s="648" customFormat="1" ht="15.6">
      <c r="A2150" s="645" t="s">
        <v>204</v>
      </c>
      <c r="B2150" s="660" t="s">
        <v>779</v>
      </c>
      <c r="C2150" s="647" t="s">
        <v>12</v>
      </c>
      <c r="D2150" s="319">
        <f t="shared" ref="D2150:F2156" si="56">D2158</f>
        <v>9223.2900000000009</v>
      </c>
      <c r="E2150" s="319">
        <f t="shared" si="56"/>
        <v>9222.9000000000015</v>
      </c>
      <c r="F2150" s="319">
        <f t="shared" si="56"/>
        <v>9222.9000000000015</v>
      </c>
    </row>
    <row r="2151" spans="1:6" s="648" customFormat="1" ht="15.6">
      <c r="A2151" s="649"/>
      <c r="B2151" s="661"/>
      <c r="C2151" s="651" t="s">
        <v>21</v>
      </c>
      <c r="D2151" s="319">
        <f t="shared" si="56"/>
        <v>0</v>
      </c>
      <c r="E2151" s="319">
        <f t="shared" si="56"/>
        <v>0</v>
      </c>
      <c r="F2151" s="319">
        <f t="shared" si="56"/>
        <v>0</v>
      </c>
    </row>
    <row r="2152" spans="1:6" s="648" customFormat="1" ht="15.6">
      <c r="A2152" s="649"/>
      <c r="B2152" s="661"/>
      <c r="C2152" s="529" t="s">
        <v>9</v>
      </c>
      <c r="D2152" s="319">
        <f t="shared" si="56"/>
        <v>638.12</v>
      </c>
      <c r="E2152" s="319">
        <f t="shared" si="56"/>
        <v>638.12</v>
      </c>
      <c r="F2152" s="319">
        <f t="shared" si="56"/>
        <v>638.12</v>
      </c>
    </row>
    <row r="2153" spans="1:6" s="648" customFormat="1" ht="15.6">
      <c r="A2153" s="649"/>
      <c r="B2153" s="661"/>
      <c r="C2153" s="529" t="s">
        <v>10</v>
      </c>
      <c r="D2153" s="319">
        <f t="shared" si="56"/>
        <v>8585.17</v>
      </c>
      <c r="E2153" s="319">
        <f t="shared" si="56"/>
        <v>8584.7800000000007</v>
      </c>
      <c r="F2153" s="319">
        <f t="shared" si="56"/>
        <v>8584.7800000000007</v>
      </c>
    </row>
    <row r="2154" spans="1:6" s="648" customFormat="1" ht="15.6">
      <c r="A2154" s="649"/>
      <c r="B2154" s="661"/>
      <c r="C2154" s="652" t="s">
        <v>66</v>
      </c>
      <c r="D2154" s="319">
        <f t="shared" si="56"/>
        <v>0</v>
      </c>
      <c r="E2154" s="319">
        <f t="shared" si="56"/>
        <v>0</v>
      </c>
      <c r="F2154" s="319">
        <f t="shared" si="56"/>
        <v>0</v>
      </c>
    </row>
    <row r="2155" spans="1:6" s="648" customFormat="1" ht="15.6">
      <c r="A2155" s="649"/>
      <c r="B2155" s="661"/>
      <c r="C2155" s="529" t="s">
        <v>11</v>
      </c>
      <c r="D2155" s="319">
        <f t="shared" si="56"/>
        <v>0</v>
      </c>
      <c r="E2155" s="319">
        <f t="shared" si="56"/>
        <v>0</v>
      </c>
      <c r="F2155" s="319">
        <f t="shared" si="56"/>
        <v>0</v>
      </c>
    </row>
    <row r="2156" spans="1:6" s="648" customFormat="1" ht="15.6">
      <c r="A2156" s="653"/>
      <c r="B2156" s="662"/>
      <c r="C2156" s="529" t="s">
        <v>22</v>
      </c>
      <c r="D2156" s="319">
        <f t="shared" si="56"/>
        <v>0</v>
      </c>
      <c r="E2156" s="319">
        <f t="shared" si="56"/>
        <v>0</v>
      </c>
      <c r="F2156" s="319">
        <f t="shared" si="56"/>
        <v>0</v>
      </c>
    </row>
    <row r="2157" spans="1:6" ht="15.6">
      <c r="A2157" s="52" t="s">
        <v>0</v>
      </c>
      <c r="B2157" s="53"/>
      <c r="C2157" s="663"/>
      <c r="D2157" s="319"/>
      <c r="E2157" s="319"/>
      <c r="F2157" s="319"/>
    </row>
    <row r="2158" spans="1:6" ht="15.6">
      <c r="A2158" s="645" t="s">
        <v>1601</v>
      </c>
      <c r="B2158" s="153" t="s">
        <v>1174</v>
      </c>
      <c r="C2158" s="21" t="s">
        <v>12</v>
      </c>
      <c r="D2158" s="319">
        <f>SUM(D2159:D2164)</f>
        <v>9223.2900000000009</v>
      </c>
      <c r="E2158" s="319">
        <f t="shared" ref="E2158:F2158" si="57">SUM(E2159:E2164)</f>
        <v>9222.9000000000015</v>
      </c>
      <c r="F2158" s="319">
        <f t="shared" si="57"/>
        <v>9222.9000000000015</v>
      </c>
    </row>
    <row r="2159" spans="1:6" ht="15.6">
      <c r="A2159" s="649"/>
      <c r="B2159" s="154"/>
      <c r="C2159" s="13" t="s">
        <v>21</v>
      </c>
      <c r="D2159" s="319"/>
      <c r="E2159" s="319"/>
      <c r="F2159" s="319"/>
    </row>
    <row r="2160" spans="1:6" ht="15.6">
      <c r="A2160" s="649"/>
      <c r="B2160" s="154"/>
      <c r="C2160" s="529" t="s">
        <v>9</v>
      </c>
      <c r="D2160" s="319">
        <v>638.12</v>
      </c>
      <c r="E2160" s="319">
        <v>638.12</v>
      </c>
      <c r="F2160" s="319">
        <v>638.12</v>
      </c>
    </row>
    <row r="2161" spans="1:6" ht="15.6">
      <c r="A2161" s="649"/>
      <c r="B2161" s="154"/>
      <c r="C2161" s="529" t="s">
        <v>10</v>
      </c>
      <c r="D2161" s="319">
        <v>8585.17</v>
      </c>
      <c r="E2161" s="319">
        <v>8584.7800000000007</v>
      </c>
      <c r="F2161" s="319">
        <v>8584.7800000000007</v>
      </c>
    </row>
    <row r="2162" spans="1:6" ht="15.6">
      <c r="A2162" s="649"/>
      <c r="B2162" s="154"/>
      <c r="C2162" s="15" t="s">
        <v>66</v>
      </c>
      <c r="D2162" s="319"/>
      <c r="E2162" s="319"/>
      <c r="F2162" s="319"/>
    </row>
    <row r="2163" spans="1:6" ht="15.6">
      <c r="A2163" s="649"/>
      <c r="B2163" s="154"/>
      <c r="C2163" s="529" t="s">
        <v>11</v>
      </c>
      <c r="D2163" s="319"/>
      <c r="E2163" s="319"/>
      <c r="F2163" s="319"/>
    </row>
    <row r="2164" spans="1:6" ht="15.6">
      <c r="A2164" s="653"/>
      <c r="B2164" s="158"/>
      <c r="C2164" s="529" t="s">
        <v>22</v>
      </c>
      <c r="D2164" s="319"/>
      <c r="E2164" s="319"/>
      <c r="F2164" s="319"/>
    </row>
  </sheetData>
  <mergeCells count="615">
    <mergeCell ref="A2129:A2135"/>
    <mergeCell ref="B2129:B2135"/>
    <mergeCell ref="A2136:A2142"/>
    <mergeCell ref="B2136:B2142"/>
    <mergeCell ref="A2143:A2149"/>
    <mergeCell ref="B2143:B2149"/>
    <mergeCell ref="A2150:A2156"/>
    <mergeCell ref="B2150:B2156"/>
    <mergeCell ref="A2158:A2164"/>
    <mergeCell ref="B2158:B2164"/>
    <mergeCell ref="A2093:A2099"/>
    <mergeCell ref="B2093:B2099"/>
    <mergeCell ref="A2101:A2107"/>
    <mergeCell ref="B2101:B2107"/>
    <mergeCell ref="A2108:A2114"/>
    <mergeCell ref="B2108:B2114"/>
    <mergeCell ref="A2115:A2121"/>
    <mergeCell ref="B2115:B2121"/>
    <mergeCell ref="A2122:A2128"/>
    <mergeCell ref="B2122:B2128"/>
    <mergeCell ref="A2058:A2064"/>
    <mergeCell ref="B2058:B2064"/>
    <mergeCell ref="A2065:A2071"/>
    <mergeCell ref="B2065:B2071"/>
    <mergeCell ref="A2072:A2078"/>
    <mergeCell ref="B2072:B2078"/>
    <mergeCell ref="A2079:A2085"/>
    <mergeCell ref="B2079:B2085"/>
    <mergeCell ref="A2086:A2092"/>
    <mergeCell ref="B2086:B2092"/>
    <mergeCell ref="A2022:A2028"/>
    <mergeCell ref="B2022:B2028"/>
    <mergeCell ref="A2029:A2035"/>
    <mergeCell ref="B2029:B2035"/>
    <mergeCell ref="A2036:A2042"/>
    <mergeCell ref="B2036:B2042"/>
    <mergeCell ref="A2044:A2050"/>
    <mergeCell ref="B2044:B2050"/>
    <mergeCell ref="A2051:A2057"/>
    <mergeCell ref="B2051:B2057"/>
    <mergeCell ref="A1987:A1993"/>
    <mergeCell ref="B1987:B1993"/>
    <mergeCell ref="A1994:A2000"/>
    <mergeCell ref="B1994:B2000"/>
    <mergeCell ref="A2001:A2007"/>
    <mergeCell ref="B2001:B2007"/>
    <mergeCell ref="A2008:A2014"/>
    <mergeCell ref="B2008:B2014"/>
    <mergeCell ref="A2015:A2021"/>
    <mergeCell ref="B2015:B2021"/>
    <mergeCell ref="A1950:A1956"/>
    <mergeCell ref="B1950:B1956"/>
    <mergeCell ref="A1958:A1964"/>
    <mergeCell ref="B1958:B1964"/>
    <mergeCell ref="A1965:A1971"/>
    <mergeCell ref="B1965:B1971"/>
    <mergeCell ref="A1972:A1978"/>
    <mergeCell ref="B1972:B1978"/>
    <mergeCell ref="A1980:A1986"/>
    <mergeCell ref="B1980:B1986"/>
    <mergeCell ref="A1915:A1921"/>
    <mergeCell ref="B1915:B1921"/>
    <mergeCell ref="A1922:A1928"/>
    <mergeCell ref="B1922:B1928"/>
    <mergeCell ref="A1929:A1935"/>
    <mergeCell ref="B1929:B1935"/>
    <mergeCell ref="A1936:A1942"/>
    <mergeCell ref="B1936:B1942"/>
    <mergeCell ref="A1943:A1949"/>
    <mergeCell ref="B1943:B1949"/>
    <mergeCell ref="A1880:A1886"/>
    <mergeCell ref="B1880:B1886"/>
    <mergeCell ref="A1887:A1893"/>
    <mergeCell ref="B1887:B1893"/>
    <mergeCell ref="A1894:A1900"/>
    <mergeCell ref="B1894:B1900"/>
    <mergeCell ref="A1901:A1907"/>
    <mergeCell ref="B1901:B1907"/>
    <mergeCell ref="A1908:A1914"/>
    <mergeCell ref="B1908:B1914"/>
    <mergeCell ref="A1845:A1851"/>
    <mergeCell ref="B1845:B1851"/>
    <mergeCell ref="A1852:A1858"/>
    <mergeCell ref="B1852:B1858"/>
    <mergeCell ref="A1859:A1865"/>
    <mergeCell ref="B1859:B1865"/>
    <mergeCell ref="A1866:A1872"/>
    <mergeCell ref="B1866:B1872"/>
    <mergeCell ref="A1873:A1879"/>
    <mergeCell ref="B1873:B1879"/>
    <mergeCell ref="A1810:A1816"/>
    <mergeCell ref="B1810:B1816"/>
    <mergeCell ref="A1817:A1823"/>
    <mergeCell ref="B1817:B1823"/>
    <mergeCell ref="A1824:A1830"/>
    <mergeCell ref="B1824:B1830"/>
    <mergeCell ref="A1831:A1837"/>
    <mergeCell ref="B1831:B1837"/>
    <mergeCell ref="A1838:A1844"/>
    <mergeCell ref="B1838:B1844"/>
    <mergeCell ref="A1775:A1781"/>
    <mergeCell ref="B1775:B1781"/>
    <mergeCell ref="A1782:A1788"/>
    <mergeCell ref="B1782:B1788"/>
    <mergeCell ref="A1789:A1795"/>
    <mergeCell ref="B1789:B1795"/>
    <mergeCell ref="A1796:A1802"/>
    <mergeCell ref="B1796:B1802"/>
    <mergeCell ref="A1803:A1809"/>
    <mergeCell ref="B1803:B1809"/>
    <mergeCell ref="A1740:A1746"/>
    <mergeCell ref="B1740:B1746"/>
    <mergeCell ref="A1747:A1753"/>
    <mergeCell ref="B1747:B1753"/>
    <mergeCell ref="A1754:A1760"/>
    <mergeCell ref="B1754:B1760"/>
    <mergeCell ref="A1761:A1767"/>
    <mergeCell ref="B1761:B1767"/>
    <mergeCell ref="A1768:A1774"/>
    <mergeCell ref="B1768:B1774"/>
    <mergeCell ref="A1705:A1711"/>
    <mergeCell ref="B1705:B1711"/>
    <mergeCell ref="A1712:A1718"/>
    <mergeCell ref="B1712:B1718"/>
    <mergeCell ref="A1719:A1725"/>
    <mergeCell ref="B1719:B1725"/>
    <mergeCell ref="A1726:A1732"/>
    <mergeCell ref="B1726:B1732"/>
    <mergeCell ref="A1733:A1739"/>
    <mergeCell ref="B1733:B1739"/>
    <mergeCell ref="A1670:A1676"/>
    <mergeCell ref="B1670:B1676"/>
    <mergeCell ref="A1677:A1683"/>
    <mergeCell ref="B1677:B1683"/>
    <mergeCell ref="A1684:A1690"/>
    <mergeCell ref="B1684:B1690"/>
    <mergeCell ref="A1691:A1697"/>
    <mergeCell ref="B1691:B1697"/>
    <mergeCell ref="A1698:A1704"/>
    <mergeCell ref="B1698:B1704"/>
    <mergeCell ref="A1635:A1641"/>
    <mergeCell ref="B1635:B1641"/>
    <mergeCell ref="A1642:A1648"/>
    <mergeCell ref="B1642:B1648"/>
    <mergeCell ref="A1649:A1654"/>
    <mergeCell ref="B1649:B1654"/>
    <mergeCell ref="A1655:A1662"/>
    <mergeCell ref="B1655:B1662"/>
    <mergeCell ref="A1663:A1669"/>
    <mergeCell ref="B1663:B1669"/>
    <mergeCell ref="A1600:A1606"/>
    <mergeCell ref="B1600:B1606"/>
    <mergeCell ref="A1607:A1613"/>
    <mergeCell ref="B1607:B1613"/>
    <mergeCell ref="A1614:A1620"/>
    <mergeCell ref="B1614:B1620"/>
    <mergeCell ref="A1621:A1627"/>
    <mergeCell ref="B1621:B1627"/>
    <mergeCell ref="A1628:A1634"/>
    <mergeCell ref="B1628:B1634"/>
    <mergeCell ref="A1565:A1571"/>
    <mergeCell ref="B1565:B1571"/>
    <mergeCell ref="A1572:A1578"/>
    <mergeCell ref="B1572:B1578"/>
    <mergeCell ref="A1579:A1585"/>
    <mergeCell ref="B1579:B1585"/>
    <mergeCell ref="A1586:A1592"/>
    <mergeCell ref="B1586:B1592"/>
    <mergeCell ref="A1593:A1599"/>
    <mergeCell ref="B1593:B1599"/>
    <mergeCell ref="A1530:A1536"/>
    <mergeCell ref="B1530:B1536"/>
    <mergeCell ref="A1537:A1543"/>
    <mergeCell ref="B1537:B1543"/>
    <mergeCell ref="A1544:A1550"/>
    <mergeCell ref="B1544:B1550"/>
    <mergeCell ref="A1551:A1557"/>
    <mergeCell ref="B1551:B1557"/>
    <mergeCell ref="A1558:A1564"/>
    <mergeCell ref="B1558:B1564"/>
    <mergeCell ref="A1495:A1501"/>
    <mergeCell ref="B1495:B1501"/>
    <mergeCell ref="A1502:A1508"/>
    <mergeCell ref="B1502:B1508"/>
    <mergeCell ref="A1509:A1515"/>
    <mergeCell ref="B1509:B1515"/>
    <mergeCell ref="A1516:A1522"/>
    <mergeCell ref="B1516:B1522"/>
    <mergeCell ref="A1523:A1529"/>
    <mergeCell ref="B1523:B1529"/>
    <mergeCell ref="A1460:A1466"/>
    <mergeCell ref="B1460:B1466"/>
    <mergeCell ref="A1467:A1473"/>
    <mergeCell ref="B1467:B1473"/>
    <mergeCell ref="A1474:A1480"/>
    <mergeCell ref="B1474:B1480"/>
    <mergeCell ref="A1481:A1487"/>
    <mergeCell ref="B1481:B1487"/>
    <mergeCell ref="A1488:A1494"/>
    <mergeCell ref="B1488:B1494"/>
    <mergeCell ref="A1425:A1431"/>
    <mergeCell ref="B1425:B1431"/>
    <mergeCell ref="A1432:A1438"/>
    <mergeCell ref="B1432:B1438"/>
    <mergeCell ref="A1439:A1445"/>
    <mergeCell ref="B1439:B1445"/>
    <mergeCell ref="A1446:A1452"/>
    <mergeCell ref="B1446:B1452"/>
    <mergeCell ref="A1453:A1459"/>
    <mergeCell ref="B1453:B1459"/>
    <mergeCell ref="A1390:A1396"/>
    <mergeCell ref="B1390:B1396"/>
    <mergeCell ref="A1397:A1403"/>
    <mergeCell ref="B1397:B1403"/>
    <mergeCell ref="A1404:A1410"/>
    <mergeCell ref="B1404:B1410"/>
    <mergeCell ref="A1411:A1417"/>
    <mergeCell ref="B1411:B1417"/>
    <mergeCell ref="A1418:A1424"/>
    <mergeCell ref="B1418:B1424"/>
    <mergeCell ref="A1355:A1361"/>
    <mergeCell ref="B1355:B1361"/>
    <mergeCell ref="A1362:A1368"/>
    <mergeCell ref="B1362:B1368"/>
    <mergeCell ref="A1369:A1375"/>
    <mergeCell ref="B1369:B1375"/>
    <mergeCell ref="A1376:A1382"/>
    <mergeCell ref="B1376:B1382"/>
    <mergeCell ref="A1383:A1389"/>
    <mergeCell ref="B1383:B1389"/>
    <mergeCell ref="A1320:A1326"/>
    <mergeCell ref="B1320:B1326"/>
    <mergeCell ref="A1327:A1333"/>
    <mergeCell ref="B1327:B1333"/>
    <mergeCell ref="A1334:A1340"/>
    <mergeCell ref="B1334:B1340"/>
    <mergeCell ref="A1341:A1347"/>
    <mergeCell ref="B1341:B1347"/>
    <mergeCell ref="A1348:A1354"/>
    <mergeCell ref="B1348:B1354"/>
    <mergeCell ref="A1285:A1291"/>
    <mergeCell ref="B1285:B1291"/>
    <mergeCell ref="A1292:A1298"/>
    <mergeCell ref="B1292:B1298"/>
    <mergeCell ref="A1299:A1305"/>
    <mergeCell ref="B1299:B1305"/>
    <mergeCell ref="A1306:A1312"/>
    <mergeCell ref="B1306:B1312"/>
    <mergeCell ref="A1313:A1319"/>
    <mergeCell ref="B1313:B1319"/>
    <mergeCell ref="A1250:A1256"/>
    <mergeCell ref="B1250:B1256"/>
    <mergeCell ref="A1257:A1263"/>
    <mergeCell ref="B1257:B1263"/>
    <mergeCell ref="A1264:A1270"/>
    <mergeCell ref="B1264:B1270"/>
    <mergeCell ref="A1271:A1277"/>
    <mergeCell ref="B1271:B1277"/>
    <mergeCell ref="A1278:A1284"/>
    <mergeCell ref="B1278:B1284"/>
    <mergeCell ref="A1215:A1221"/>
    <mergeCell ref="B1215:B1221"/>
    <mergeCell ref="A1222:A1228"/>
    <mergeCell ref="B1222:B1228"/>
    <mergeCell ref="A1229:A1235"/>
    <mergeCell ref="B1229:B1235"/>
    <mergeCell ref="A1236:A1242"/>
    <mergeCell ref="B1236:B1242"/>
    <mergeCell ref="A1243:A1249"/>
    <mergeCell ref="B1243:B1249"/>
    <mergeCell ref="A1180:A1186"/>
    <mergeCell ref="B1180:B1186"/>
    <mergeCell ref="A1187:A1193"/>
    <mergeCell ref="B1187:B1193"/>
    <mergeCell ref="A1194:A1200"/>
    <mergeCell ref="B1194:B1200"/>
    <mergeCell ref="A1201:A1207"/>
    <mergeCell ref="B1201:B1207"/>
    <mergeCell ref="A1208:A1214"/>
    <mergeCell ref="B1208:B1214"/>
    <mergeCell ref="A1145:A1151"/>
    <mergeCell ref="B1145:B1151"/>
    <mergeCell ref="A1152:A1158"/>
    <mergeCell ref="B1152:B1158"/>
    <mergeCell ref="A1159:A1165"/>
    <mergeCell ref="B1159:B1165"/>
    <mergeCell ref="A1166:A1172"/>
    <mergeCell ref="B1166:B1172"/>
    <mergeCell ref="A1173:A1179"/>
    <mergeCell ref="B1173:B1179"/>
    <mergeCell ref="A1110:A1116"/>
    <mergeCell ref="B1110:B1116"/>
    <mergeCell ref="A1117:A1123"/>
    <mergeCell ref="B1117:B1123"/>
    <mergeCell ref="A1124:A1130"/>
    <mergeCell ref="B1124:B1130"/>
    <mergeCell ref="A1131:A1137"/>
    <mergeCell ref="B1131:B1137"/>
    <mergeCell ref="A1138:A1144"/>
    <mergeCell ref="B1138:B1144"/>
    <mergeCell ref="A1075:A1081"/>
    <mergeCell ref="B1075:B1081"/>
    <mergeCell ref="A1082:A1088"/>
    <mergeCell ref="B1082:B1088"/>
    <mergeCell ref="A1089:A1095"/>
    <mergeCell ref="B1089:B1095"/>
    <mergeCell ref="A1096:A1102"/>
    <mergeCell ref="B1096:B1102"/>
    <mergeCell ref="A1103:A1109"/>
    <mergeCell ref="B1103:B1109"/>
    <mergeCell ref="A1040:A1046"/>
    <mergeCell ref="B1040:B1046"/>
    <mergeCell ref="A1047:A1053"/>
    <mergeCell ref="B1047:B1053"/>
    <mergeCell ref="A1054:A1060"/>
    <mergeCell ref="B1054:B1060"/>
    <mergeCell ref="A1061:A1067"/>
    <mergeCell ref="B1061:B1067"/>
    <mergeCell ref="A1068:A1074"/>
    <mergeCell ref="B1068:B1074"/>
    <mergeCell ref="A1005:A1011"/>
    <mergeCell ref="B1005:B1011"/>
    <mergeCell ref="A1012:A1018"/>
    <mergeCell ref="B1012:B1018"/>
    <mergeCell ref="A1019:A1025"/>
    <mergeCell ref="B1019:B1025"/>
    <mergeCell ref="A1026:A1032"/>
    <mergeCell ref="B1026:B1032"/>
    <mergeCell ref="A1033:A1039"/>
    <mergeCell ref="B1033:B1039"/>
    <mergeCell ref="A970:A976"/>
    <mergeCell ref="B970:B976"/>
    <mergeCell ref="A977:A983"/>
    <mergeCell ref="B977:B983"/>
    <mergeCell ref="A984:A990"/>
    <mergeCell ref="B984:B990"/>
    <mergeCell ref="A991:A997"/>
    <mergeCell ref="B991:B997"/>
    <mergeCell ref="A998:A1004"/>
    <mergeCell ref="B998:B1004"/>
    <mergeCell ref="A935:A941"/>
    <mergeCell ref="B935:B941"/>
    <mergeCell ref="A942:A948"/>
    <mergeCell ref="B942:B948"/>
    <mergeCell ref="A949:A955"/>
    <mergeCell ref="B949:B955"/>
    <mergeCell ref="A956:A962"/>
    <mergeCell ref="B956:B962"/>
    <mergeCell ref="A963:A969"/>
    <mergeCell ref="B963:B969"/>
    <mergeCell ref="A900:A906"/>
    <mergeCell ref="B900:B906"/>
    <mergeCell ref="A907:A913"/>
    <mergeCell ref="B907:B913"/>
    <mergeCell ref="A914:A920"/>
    <mergeCell ref="B914:B920"/>
    <mergeCell ref="A921:A927"/>
    <mergeCell ref="B921:B927"/>
    <mergeCell ref="A928:A934"/>
    <mergeCell ref="B928:B934"/>
    <mergeCell ref="A864:A870"/>
    <mergeCell ref="B864:B870"/>
    <mergeCell ref="A871:A877"/>
    <mergeCell ref="B871:B877"/>
    <mergeCell ref="A879:A885"/>
    <mergeCell ref="B879:B885"/>
    <mergeCell ref="A886:A892"/>
    <mergeCell ref="B886:B892"/>
    <mergeCell ref="A893:A899"/>
    <mergeCell ref="B893:B899"/>
    <mergeCell ref="A829:A835"/>
    <mergeCell ref="B829:B835"/>
    <mergeCell ref="A836:A842"/>
    <mergeCell ref="B836:B842"/>
    <mergeCell ref="A843:A849"/>
    <mergeCell ref="B843:B849"/>
    <mergeCell ref="A850:A856"/>
    <mergeCell ref="B850:B856"/>
    <mergeCell ref="A857:A863"/>
    <mergeCell ref="B857:B863"/>
    <mergeCell ref="A794:A800"/>
    <mergeCell ref="B794:B800"/>
    <mergeCell ref="A801:A807"/>
    <mergeCell ref="B801:B807"/>
    <mergeCell ref="A808:A814"/>
    <mergeCell ref="B808:B814"/>
    <mergeCell ref="A815:A821"/>
    <mergeCell ref="B815:B821"/>
    <mergeCell ref="A822:A828"/>
    <mergeCell ref="B822:B828"/>
    <mergeCell ref="A758:A764"/>
    <mergeCell ref="B758:B764"/>
    <mergeCell ref="A765:A771"/>
    <mergeCell ref="B765:B771"/>
    <mergeCell ref="A772:A778"/>
    <mergeCell ref="B772:B778"/>
    <mergeCell ref="A779:A785"/>
    <mergeCell ref="B779:B785"/>
    <mergeCell ref="A787:A793"/>
    <mergeCell ref="B787:B793"/>
    <mergeCell ref="A722:A728"/>
    <mergeCell ref="B722:B728"/>
    <mergeCell ref="A729:A735"/>
    <mergeCell ref="B729:B735"/>
    <mergeCell ref="A736:A742"/>
    <mergeCell ref="B736:B742"/>
    <mergeCell ref="A743:A749"/>
    <mergeCell ref="B743:B749"/>
    <mergeCell ref="A751:A757"/>
    <mergeCell ref="B751:B757"/>
    <mergeCell ref="A686:A692"/>
    <mergeCell ref="B686:B692"/>
    <mergeCell ref="A694:A700"/>
    <mergeCell ref="B694:B700"/>
    <mergeCell ref="A701:A707"/>
    <mergeCell ref="B701:B707"/>
    <mergeCell ref="A708:A714"/>
    <mergeCell ref="B708:B714"/>
    <mergeCell ref="A715:A721"/>
    <mergeCell ref="B715:B721"/>
    <mergeCell ref="A650:A656"/>
    <mergeCell ref="B650:B656"/>
    <mergeCell ref="A658:A664"/>
    <mergeCell ref="B658:B664"/>
    <mergeCell ref="A665:A671"/>
    <mergeCell ref="B665:B671"/>
    <mergeCell ref="A672:A678"/>
    <mergeCell ref="B672:B678"/>
    <mergeCell ref="A679:A685"/>
    <mergeCell ref="B679:B685"/>
    <mergeCell ref="A615:A621"/>
    <mergeCell ref="B615:B621"/>
    <mergeCell ref="A622:A628"/>
    <mergeCell ref="B622:B628"/>
    <mergeCell ref="A629:A635"/>
    <mergeCell ref="B629:B635"/>
    <mergeCell ref="A636:A642"/>
    <mergeCell ref="B636:B642"/>
    <mergeCell ref="A643:A649"/>
    <mergeCell ref="B643:B649"/>
    <mergeCell ref="A580:A586"/>
    <mergeCell ref="B580:B586"/>
    <mergeCell ref="A587:A593"/>
    <mergeCell ref="B587:B593"/>
    <mergeCell ref="A594:A600"/>
    <mergeCell ref="B594:B600"/>
    <mergeCell ref="A601:A607"/>
    <mergeCell ref="B601:B607"/>
    <mergeCell ref="A608:A614"/>
    <mergeCell ref="B608:B614"/>
    <mergeCell ref="A545:A551"/>
    <mergeCell ref="B545:B551"/>
    <mergeCell ref="A552:A558"/>
    <mergeCell ref="B552:B558"/>
    <mergeCell ref="A559:A565"/>
    <mergeCell ref="B559:B565"/>
    <mergeCell ref="A566:A572"/>
    <mergeCell ref="B566:B572"/>
    <mergeCell ref="A573:A579"/>
    <mergeCell ref="B573:B579"/>
    <mergeCell ref="A510:A516"/>
    <mergeCell ref="B510:B516"/>
    <mergeCell ref="A517:A523"/>
    <mergeCell ref="B517:B523"/>
    <mergeCell ref="A524:A530"/>
    <mergeCell ref="B524:B530"/>
    <mergeCell ref="A531:A537"/>
    <mergeCell ref="B531:B537"/>
    <mergeCell ref="A538:A544"/>
    <mergeCell ref="B538:B544"/>
    <mergeCell ref="A475:A481"/>
    <mergeCell ref="B475:B481"/>
    <mergeCell ref="A482:A488"/>
    <mergeCell ref="B482:B488"/>
    <mergeCell ref="A489:A495"/>
    <mergeCell ref="B489:B495"/>
    <mergeCell ref="A496:A502"/>
    <mergeCell ref="B496:B502"/>
    <mergeCell ref="A503:A509"/>
    <mergeCell ref="B503:B509"/>
    <mergeCell ref="A440:A446"/>
    <mergeCell ref="B440:B446"/>
    <mergeCell ref="A448:A453"/>
    <mergeCell ref="B448:B453"/>
    <mergeCell ref="A455:A460"/>
    <mergeCell ref="B455:B460"/>
    <mergeCell ref="A461:A467"/>
    <mergeCell ref="B461:B467"/>
    <mergeCell ref="A468:A474"/>
    <mergeCell ref="B468:B474"/>
    <mergeCell ref="A433:A439"/>
    <mergeCell ref="B433:B439"/>
    <mergeCell ref="A412:A418"/>
    <mergeCell ref="B412:B418"/>
    <mergeCell ref="A419:A425"/>
    <mergeCell ref="B419:B425"/>
    <mergeCell ref="A426:A432"/>
    <mergeCell ref="B426:B432"/>
    <mergeCell ref="A391:A397"/>
    <mergeCell ref="B391:B397"/>
    <mergeCell ref="A398:A404"/>
    <mergeCell ref="B398:B404"/>
    <mergeCell ref="A405:A411"/>
    <mergeCell ref="B405:B411"/>
    <mergeCell ref="A370:A376"/>
    <mergeCell ref="B370:B376"/>
    <mergeCell ref="A377:A383"/>
    <mergeCell ref="B377:B383"/>
    <mergeCell ref="A384:A390"/>
    <mergeCell ref="B384:B390"/>
    <mergeCell ref="A349:A355"/>
    <mergeCell ref="B349:B355"/>
    <mergeCell ref="A356:A362"/>
    <mergeCell ref="B356:B362"/>
    <mergeCell ref="A363:A369"/>
    <mergeCell ref="B363:B369"/>
    <mergeCell ref="A328:A334"/>
    <mergeCell ref="B328:B334"/>
    <mergeCell ref="A335:A341"/>
    <mergeCell ref="B335:B341"/>
    <mergeCell ref="A342:A348"/>
    <mergeCell ref="B342:B348"/>
    <mergeCell ref="A307:A313"/>
    <mergeCell ref="B307:B313"/>
    <mergeCell ref="A314:A320"/>
    <mergeCell ref="B314:B320"/>
    <mergeCell ref="A321:A327"/>
    <mergeCell ref="B321:B327"/>
    <mergeCell ref="A286:A292"/>
    <mergeCell ref="B286:B292"/>
    <mergeCell ref="A293:A299"/>
    <mergeCell ref="B293:B299"/>
    <mergeCell ref="A300:A306"/>
    <mergeCell ref="B300:B306"/>
    <mergeCell ref="A265:A271"/>
    <mergeCell ref="B265:B271"/>
    <mergeCell ref="A272:A278"/>
    <mergeCell ref="B272:B278"/>
    <mergeCell ref="A279:A285"/>
    <mergeCell ref="B279:B285"/>
    <mergeCell ref="A244:A250"/>
    <mergeCell ref="B244:B250"/>
    <mergeCell ref="A251:A257"/>
    <mergeCell ref="B251:B257"/>
    <mergeCell ref="A258:A264"/>
    <mergeCell ref="B258:B264"/>
    <mergeCell ref="A206:A212"/>
    <mergeCell ref="B206:B212"/>
    <mergeCell ref="A237:A243"/>
    <mergeCell ref="B237:B243"/>
    <mergeCell ref="A230:A236"/>
    <mergeCell ref="B230:B236"/>
    <mergeCell ref="A215:A221"/>
    <mergeCell ref="B215:B221"/>
    <mergeCell ref="A223:A229"/>
    <mergeCell ref="B223:B229"/>
    <mergeCell ref="A185:A191"/>
    <mergeCell ref="B185:B191"/>
    <mergeCell ref="A192:A198"/>
    <mergeCell ref="B192:B198"/>
    <mergeCell ref="A164:A170"/>
    <mergeCell ref="B164:B170"/>
    <mergeCell ref="A199:A205"/>
    <mergeCell ref="B199:B205"/>
    <mergeCell ref="A171:A177"/>
    <mergeCell ref="B171:B177"/>
    <mergeCell ref="A178:A184"/>
    <mergeCell ref="B178:B184"/>
    <mergeCell ref="C6:C7"/>
    <mergeCell ref="A9:A15"/>
    <mergeCell ref="B9:B15"/>
    <mergeCell ref="A16:A22"/>
    <mergeCell ref="B16:B22"/>
    <mergeCell ref="A80:A86"/>
    <mergeCell ref="B80:B86"/>
    <mergeCell ref="B38:B44"/>
    <mergeCell ref="A38:A44"/>
    <mergeCell ref="B45:B51"/>
    <mergeCell ref="A45:A51"/>
    <mergeCell ref="A73:A79"/>
    <mergeCell ref="B73:B79"/>
    <mergeCell ref="A52:A58"/>
    <mergeCell ref="B52:B58"/>
    <mergeCell ref="A59:A65"/>
    <mergeCell ref="B59:B65"/>
    <mergeCell ref="A66:A72"/>
    <mergeCell ref="B66:B72"/>
    <mergeCell ref="A24:A30"/>
    <mergeCell ref="B24:B30"/>
    <mergeCell ref="A6:A7"/>
    <mergeCell ref="B6:B7"/>
    <mergeCell ref="A31:A37"/>
    <mergeCell ref="B31:B37"/>
    <mergeCell ref="A143:A149"/>
    <mergeCell ref="B143:B149"/>
    <mergeCell ref="A150:A156"/>
    <mergeCell ref="B150:B156"/>
    <mergeCell ref="A157:A163"/>
    <mergeCell ref="B157:B163"/>
    <mergeCell ref="A87:A93"/>
    <mergeCell ref="B87:B93"/>
    <mergeCell ref="A94:A100"/>
    <mergeCell ref="B94:B100"/>
    <mergeCell ref="A108:A114"/>
    <mergeCell ref="B108:B114"/>
    <mergeCell ref="A101:A107"/>
    <mergeCell ref="B101:B107"/>
    <mergeCell ref="A115:A121"/>
    <mergeCell ref="B115:B121"/>
    <mergeCell ref="A122:A128"/>
    <mergeCell ref="B122:B128"/>
    <mergeCell ref="A129:A135"/>
    <mergeCell ref="B129:B135"/>
    <mergeCell ref="A136:A142"/>
    <mergeCell ref="B136:B142"/>
  </mergeCells>
  <phoneticPr fontId="11" type="noConversion"/>
  <pageMargins left="0.39370078740157483" right="0.39370078740157483" top="0.74803149606299213" bottom="0.3937007874015748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приложение7</vt:lpstr>
      <vt:lpstr>приложение 8</vt:lpstr>
      <vt:lpstr>приложение 9</vt:lpstr>
      <vt:lpstr>приложение 10</vt:lpstr>
      <vt:lpstr>Лист1</vt:lpstr>
      <vt:lpstr>'приложение 10'!Заголовки_для_печати</vt:lpstr>
      <vt:lpstr>'приложение 8'!Заголовки_для_печати</vt:lpstr>
      <vt:lpstr>'приложение 9'!Заголовки_для_печати</vt:lpstr>
      <vt:lpstr>приложение7!Заголовки_для_печати</vt:lpstr>
      <vt:lpstr>'приложение 8'!Область_печати</vt:lpstr>
      <vt:lpstr>приложение7!Область_печати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ivinnikova</cp:lastModifiedBy>
  <cp:lastPrinted>2024-03-07T12:52:20Z</cp:lastPrinted>
  <dcterms:created xsi:type="dcterms:W3CDTF">2005-05-11T09:34:44Z</dcterms:created>
  <dcterms:modified xsi:type="dcterms:W3CDTF">2024-07-31T08:33:19Z</dcterms:modified>
</cp:coreProperties>
</file>